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marco\OneDrive\Desktop\Tesi\LCC MODEL\Test Cases\Hybrid\"/>
    </mc:Choice>
  </mc:AlternateContent>
  <xr:revisionPtr revIDLastSave="0" documentId="13_ncr:1_{BB862126-F580-4046-A6EE-56F79D2BBDF1}" xr6:coauthVersionLast="47" xr6:coauthVersionMax="47" xr10:uidLastSave="{00000000-0000-0000-0000-000000000000}"/>
  <bookViews>
    <workbookView xWindow="-110" yWindow="-110" windowWidth="19420" windowHeight="10300" tabRatio="817" firstSheet="7" activeTab="9" xr2:uid="{BA4527F8-25FB-45FC-A26D-14F04969220B}"/>
  </bookViews>
  <sheets>
    <sheet name="General Input" sheetId="1" r:id="rId1"/>
    <sheet name="Mass Breakdown" sheetId="2" r:id="rId2"/>
    <sheet name="Mass Percentages" sheetId="10" r:id="rId3"/>
    <sheet name="Component Parameters" sheetId="5" r:id="rId4"/>
    <sheet name="Assembly Parameters" sheetId="6" r:id="rId5"/>
    <sheet name="LC" sheetId="7" r:id="rId6"/>
    <sheet name="Operating" sheetId="15" r:id="rId7"/>
    <sheet name="Results RDTE" sheetId="8" r:id="rId8"/>
    <sheet name="Results PROD" sheetId="9" r:id="rId9"/>
    <sheet name="Results OPERATING" sheetId="16" r:id="rId10"/>
  </sheets>
  <externalReferences>
    <externalReference r:id="rId11"/>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 i="16" l="1"/>
  <c r="L9" i="16"/>
  <c r="L8" i="16"/>
  <c r="L7" i="16"/>
  <c r="L6" i="16"/>
  <c r="L5" i="16"/>
  <c r="L4" i="16"/>
  <c r="F104" i="9"/>
  <c r="F103" i="9"/>
  <c r="F102" i="9"/>
  <c r="F101" i="9"/>
  <c r="F104" i="8"/>
  <c r="F103" i="8"/>
  <c r="F102" i="8"/>
  <c r="F101" i="8"/>
  <c r="A74" i="9"/>
  <c r="A73" i="9"/>
  <c r="A71" i="9"/>
  <c r="A70" i="9"/>
  <c r="A69" i="9"/>
  <c r="A68" i="9"/>
  <c r="A67" i="9"/>
  <c r="A66" i="9"/>
  <c r="A65" i="9"/>
  <c r="A63" i="9"/>
  <c r="A62" i="9"/>
  <c r="A60" i="9"/>
  <c r="A59" i="9"/>
  <c r="A58" i="9"/>
  <c r="A57" i="9"/>
  <c r="A56" i="9"/>
  <c r="A55" i="9"/>
  <c r="A54" i="9"/>
  <c r="A53" i="9"/>
  <c r="A52" i="9"/>
  <c r="A39" i="9"/>
  <c r="A37" i="9"/>
  <c r="A36" i="9"/>
  <c r="A17" i="9"/>
  <c r="A16" i="9"/>
  <c r="A11" i="9"/>
  <c r="A10" i="9"/>
  <c r="A9" i="9"/>
  <c r="A8" i="9"/>
  <c r="A7" i="9"/>
  <c r="A6" i="9"/>
  <c r="A5" i="9"/>
  <c r="A74" i="8"/>
  <c r="A73" i="8"/>
  <c r="A71" i="8"/>
  <c r="A70" i="8"/>
  <c r="A69" i="8"/>
  <c r="A68" i="8"/>
  <c r="A67" i="8"/>
  <c r="A66" i="8"/>
  <c r="A65" i="8"/>
  <c r="A63" i="8"/>
  <c r="A62" i="8"/>
  <c r="A60" i="8"/>
  <c r="A59" i="8"/>
  <c r="A58" i="8"/>
  <c r="A57" i="8"/>
  <c r="A56" i="8"/>
  <c r="A55" i="8"/>
  <c r="A54" i="8"/>
  <c r="A53" i="8"/>
  <c r="A52" i="8"/>
  <c r="A39" i="8"/>
  <c r="A37" i="8"/>
  <c r="A36" i="8"/>
  <c r="A17" i="8"/>
  <c r="A16" i="8"/>
  <c r="A11" i="8"/>
  <c r="A10" i="8"/>
  <c r="A9" i="8"/>
  <c r="A8" i="8"/>
  <c r="A7" i="8"/>
  <c r="A6" i="8"/>
  <c r="A5" i="8"/>
  <c r="F105" i="8" l="1"/>
  <c r="F106" i="8" s="1"/>
  <c r="F105" i="9"/>
  <c r="F106" i="9" s="1"/>
</calcChain>
</file>

<file path=xl/sharedStrings.xml><?xml version="1.0" encoding="utf-8"?>
<sst xmlns="http://schemas.openxmlformats.org/spreadsheetml/2006/main" count="1133" uniqueCount="473">
  <si>
    <t>Wing</t>
  </si>
  <si>
    <t>Fuselage</t>
  </si>
  <si>
    <t>Horizontal Tail</t>
  </si>
  <si>
    <t>Vertical Tail</t>
  </si>
  <si>
    <t>Nacelles</t>
  </si>
  <si>
    <t>Main Landing Gear</t>
  </si>
  <si>
    <t>Nose Landing Gear</t>
  </si>
  <si>
    <t>Equipped Engine</t>
  </si>
  <si>
    <t>Engine Control</t>
  </si>
  <si>
    <t>APU</t>
  </si>
  <si>
    <t>Hydraulic Generation</t>
  </si>
  <si>
    <t>Hydraulic Distribution</t>
  </si>
  <si>
    <t>Refuelling System</t>
  </si>
  <si>
    <t>Fuelling System</t>
  </si>
  <si>
    <t>De-Icing Wing</t>
  </si>
  <si>
    <t>De-Icing Tail</t>
  </si>
  <si>
    <t>Fire Protection</t>
  </si>
  <si>
    <t>Flight Controls</t>
  </si>
  <si>
    <t>Automatic Flight System</t>
  </si>
  <si>
    <t>ADF (ARN 149) &amp; Digital Map</t>
  </si>
  <si>
    <t>CNI MS &amp; Data Loader &amp; Mission Computer</t>
  </si>
  <si>
    <t>VHF NAV (ARN 147)</t>
  </si>
  <si>
    <t>Radalt</t>
  </si>
  <si>
    <t>Air Data Computer</t>
  </si>
  <si>
    <t>GPS/INS &amp; MDU</t>
  </si>
  <si>
    <t>UHF/VHF DF</t>
  </si>
  <si>
    <t>FCC</t>
  </si>
  <si>
    <t>Mission SW</t>
  </si>
  <si>
    <t>Air Data SW</t>
  </si>
  <si>
    <t>VHF/UHF Radio</t>
  </si>
  <si>
    <t>HF</t>
  </si>
  <si>
    <t>INTERCOM System</t>
  </si>
  <si>
    <t>CVR</t>
  </si>
  <si>
    <t>FDR</t>
  </si>
  <si>
    <t>ELT</t>
  </si>
  <si>
    <t>TCAS II SYSTEM</t>
  </si>
  <si>
    <t>Electrical Generators</t>
  </si>
  <si>
    <t>Electrical Distribution</t>
  </si>
  <si>
    <t>Thermo Acoustic Insulation</t>
  </si>
  <si>
    <t>Interior Integration</t>
  </si>
  <si>
    <t>Furnishing</t>
  </si>
  <si>
    <t>Lighting</t>
  </si>
  <si>
    <t>Water System</t>
  </si>
  <si>
    <t>Pax Seats</t>
  </si>
  <si>
    <t>STRUCTURES</t>
  </si>
  <si>
    <t>POWER PLANT</t>
  </si>
  <si>
    <t>ECS</t>
  </si>
  <si>
    <t>SYSTEM</t>
  </si>
  <si>
    <t>Fixed Oxigen</t>
  </si>
  <si>
    <t>FURNISHINGS and EQUIPMENTS</t>
  </si>
  <si>
    <t>Thermal Engine</t>
  </si>
  <si>
    <t>Wing Propeller</t>
  </si>
  <si>
    <t>Tip Propeller</t>
  </si>
  <si>
    <t>Battery Pack</t>
  </si>
  <si>
    <t>Dedicated TMS</t>
  </si>
  <si>
    <t>Fuel Cell</t>
  </si>
  <si>
    <t>LH2 Tanks</t>
  </si>
  <si>
    <t>EPGDS  Elements</t>
  </si>
  <si>
    <t>Motor Generator</t>
  </si>
  <si>
    <t>DC-AC Converter</t>
  </si>
  <si>
    <t>AC-DC Converter</t>
  </si>
  <si>
    <t>DC-DC Converter</t>
  </si>
  <si>
    <t>Cables</t>
  </si>
  <si>
    <t>TMS</t>
  </si>
  <si>
    <t>ATA</t>
  </si>
  <si>
    <t>LANDING GEAR</t>
  </si>
  <si>
    <t>Air Conditoning</t>
  </si>
  <si>
    <t>HYDRAULIC</t>
  </si>
  <si>
    <t>DE-ICING</t>
  </si>
  <si>
    <t>FIRE PROTECTION</t>
  </si>
  <si>
    <t>FLIGHT CONTROL</t>
  </si>
  <si>
    <t>FLIGHT COMPARTMENT FURNISHINGS</t>
  </si>
  <si>
    <t>AUTOMATIC FLIGHT</t>
  </si>
  <si>
    <t>NAVIGATION</t>
  </si>
  <si>
    <t>COMUNICATION</t>
  </si>
  <si>
    <t>TRADITIONAL POWERPLANT</t>
  </si>
  <si>
    <t>HYBRID POWERPLANT</t>
  </si>
  <si>
    <t>TRADITIONAL ELECRTICAL</t>
  </si>
  <si>
    <t>HYBRID ELECTRICAL</t>
  </si>
  <si>
    <t>THERMO ACOUSTIC INSULATION</t>
  </si>
  <si>
    <t>COCKPIT CREW SEATS</t>
  </si>
  <si>
    <t>INTERIOR INTEGRATION</t>
  </si>
  <si>
    <t>FURNISHING</t>
  </si>
  <si>
    <t>FIXED OXIGEN</t>
  </si>
  <si>
    <t>LIGHTING</t>
  </si>
  <si>
    <t>WATER</t>
  </si>
  <si>
    <t>PAX SEATS</t>
  </si>
  <si>
    <t>SUB-SYSTEM</t>
  </si>
  <si>
    <t>COMPONENT</t>
  </si>
  <si>
    <t>QUANTITY</t>
  </si>
  <si>
    <t>Landing Gear</t>
  </si>
  <si>
    <t>De-Icing</t>
  </si>
  <si>
    <t>Flight Compartment Furnishing</t>
  </si>
  <si>
    <t>Navigation</t>
  </si>
  <si>
    <t>Communication</t>
  </si>
  <si>
    <t>Electrical Generation &amp; Distribution</t>
  </si>
  <si>
    <t>Cockpit Crew Seats</t>
  </si>
  <si>
    <t>FUEL</t>
  </si>
  <si>
    <t>ENGINEERING COMPLEXITY</t>
  </si>
  <si>
    <t>% DESIGN REPEAT</t>
  </si>
  <si>
    <t>INTEGRATION</t>
  </si>
  <si>
    <t>ASSEMBLY</t>
  </si>
  <si>
    <t>SYSTEM COMPLEXITY</t>
  </si>
  <si>
    <t>Project Complexity Factor</t>
  </si>
  <si>
    <t>GENERAL INPUT</t>
  </si>
  <si>
    <t>LEARNING CURVE</t>
  </si>
  <si>
    <t>DEVELOPMENT TEAM COMPLEXITY</t>
  </si>
  <si>
    <t>FUNCTIONAL COMPLEXITY</t>
  </si>
  <si>
    <t>Currency</t>
  </si>
  <si>
    <t>Management Team Complexity</t>
  </si>
  <si>
    <t>Management Organizational Productivity</t>
  </si>
  <si>
    <t># Production</t>
  </si>
  <si>
    <t>Multiple Site Development</t>
  </si>
  <si>
    <t>Traditional</t>
  </si>
  <si>
    <t>Hybrid</t>
  </si>
  <si>
    <t>EUR</t>
  </si>
  <si>
    <t>USD</t>
  </si>
  <si>
    <t>USD to EUR Change</t>
  </si>
  <si>
    <t>STRUCTURE</t>
  </si>
  <si>
    <t>TOTAL STRUCTURE with assembly</t>
  </si>
  <si>
    <t>POWERPLANT</t>
  </si>
  <si>
    <t>TOTAL POWERPLANT with assembly</t>
  </si>
  <si>
    <t>AIRCRAFT SUBSYSTEMS</t>
  </si>
  <si>
    <t>Total Fuel System with Assembly</t>
  </si>
  <si>
    <t>Wing De-Icing System</t>
  </si>
  <si>
    <t>Tail De-Icing System</t>
  </si>
  <si>
    <t>Total De-Icing System with Assembly</t>
  </si>
  <si>
    <t>Total Automatic Flight System with Assembly</t>
  </si>
  <si>
    <t>Total Navigation System with Assembly</t>
  </si>
  <si>
    <t>Total Communication System with Assembly</t>
  </si>
  <si>
    <t>Total Electrical System with Assembly</t>
  </si>
  <si>
    <t>TOTAL AIRCRAFT SUBSYSTEMS with Assembly</t>
  </si>
  <si>
    <t>FURNISHING AND EQUIPMENT</t>
  </si>
  <si>
    <t>Total Oxygen System with Assembly</t>
  </si>
  <si>
    <t>Lightining</t>
  </si>
  <si>
    <t>Water Sys</t>
  </si>
  <si>
    <t>Total Water System with Assembly</t>
  </si>
  <si>
    <t>Pax seat</t>
  </si>
  <si>
    <t>Total Pax seat  with Assembly</t>
  </si>
  <si>
    <t>TOTAL FURNISHING with Assembly</t>
  </si>
  <si>
    <t>Electric Motor</t>
  </si>
  <si>
    <t>Bus Interface and Adapter Unit</t>
  </si>
  <si>
    <t>Color Weather Radar</t>
  </si>
  <si>
    <t>SUBSYSTEMS</t>
  </si>
  <si>
    <t>Propeller Gerabox</t>
  </si>
  <si>
    <t>Hydraulic</t>
  </si>
  <si>
    <t>Fuel</t>
  </si>
  <si>
    <t>Water</t>
  </si>
  <si>
    <t>Total APU System with Assembly</t>
  </si>
  <si>
    <t>Total Hydraulic System with Assembly</t>
  </si>
  <si>
    <t>Fure Protection</t>
  </si>
  <si>
    <t>Flight Control</t>
  </si>
  <si>
    <t>Total Landing Gear with Assembly</t>
  </si>
  <si>
    <t>Total ECS with Assembly</t>
  </si>
  <si>
    <t>Total Fire Protection Equipment with Assembly</t>
  </si>
  <si>
    <t>Total Flight Control System with Assembly</t>
  </si>
  <si>
    <t>Total Flight Compartment Furnishing with Assembly</t>
  </si>
  <si>
    <t>Total Thermo Acoustic Insulation with Assembly</t>
  </si>
  <si>
    <t>Total Cockpit Crew Seats with Assembly</t>
  </si>
  <si>
    <t>Total Interior Integration with Assembly</t>
  </si>
  <si>
    <t>Total Furnishing with Assembly</t>
  </si>
  <si>
    <t>Fixed Oxygen</t>
  </si>
  <si>
    <t>Total Lightining System with Assembly</t>
  </si>
  <si>
    <t>TOTAL Aircraft with Integration</t>
  </si>
  <si>
    <t>TOTAL AIRCRAFT PROGRAM</t>
  </si>
  <si>
    <t>A/C Integration</t>
  </si>
  <si>
    <t>A/C Manag., Plan. &amp; Doc.</t>
  </si>
  <si>
    <t>Input mode</t>
  </si>
  <si>
    <t>Mass Breakdown</t>
  </si>
  <si>
    <t>CPACS</t>
  </si>
  <si>
    <t>% SHARE</t>
  </si>
  <si>
    <t>Aircraft Type</t>
  </si>
  <si>
    <t>Regional</t>
  </si>
  <si>
    <t>Powerplant Architecture</t>
  </si>
  <si>
    <t>Engine Type</t>
  </si>
  <si>
    <t>Turboprop</t>
  </si>
  <si>
    <t>Engine Numer</t>
  </si>
  <si>
    <t>Profit</t>
  </si>
  <si>
    <t>Direct Operating Costs: Input for Cost Categories</t>
  </si>
  <si>
    <t>General Input</t>
  </si>
  <si>
    <t>INPUT</t>
  </si>
  <si>
    <t>VALUE</t>
  </si>
  <si>
    <t>UNIT</t>
  </si>
  <si>
    <t>NOTES</t>
  </si>
  <si>
    <t>CEF</t>
  </si>
  <si>
    <t>Cost Escalation Factor (with reference to 2023)</t>
  </si>
  <si>
    <t>Inflation Rate</t>
  </si>
  <si>
    <t>%</t>
  </si>
  <si>
    <t>In percentage (e.g. 2%)</t>
  </si>
  <si>
    <t>Aircraft Price</t>
  </si>
  <si>
    <t>US$</t>
  </si>
  <si>
    <t>Number of Passengers</t>
  </si>
  <si>
    <t>Number of Engines</t>
  </si>
  <si>
    <t>FH</t>
  </si>
  <si>
    <t>hours</t>
  </si>
  <si>
    <t>BH</t>
  </si>
  <si>
    <t>Range</t>
  </si>
  <si>
    <t>NM</t>
  </si>
  <si>
    <t>Number of Flights per Year</t>
  </si>
  <si>
    <t>Block Fuel - BF</t>
  </si>
  <si>
    <t>kg</t>
  </si>
  <si>
    <t>Fuel consumption in kg, for the reference range</t>
  </si>
  <si>
    <t>World Region</t>
  </si>
  <si>
    <t>The geographical area considered for the estimation (1 - Europe, 2 - Asia, 3 - Africa, 4 - North America, 5 - South America)</t>
  </si>
  <si>
    <t>Depreciation</t>
  </si>
  <si>
    <t>Residual</t>
  </si>
  <si>
    <t>Depreciation Period</t>
  </si>
  <si>
    <t>years</t>
  </si>
  <si>
    <t>Airframe Spares</t>
  </si>
  <si>
    <t>Engine Spares</t>
  </si>
  <si>
    <t>Interest</t>
  </si>
  <si>
    <t>Interest Period</t>
  </si>
  <si>
    <t>Interest Rate</t>
  </si>
  <si>
    <t>Present Value</t>
  </si>
  <si>
    <t>Aircraft value at present time</t>
  </si>
  <si>
    <t>Future Value</t>
  </si>
  <si>
    <t>Aircraft value at target year</t>
  </si>
  <si>
    <t>Cockpit Crew</t>
  </si>
  <si>
    <t>Labour Rate (LR1)</t>
  </si>
  <si>
    <t>US$/FH</t>
  </si>
  <si>
    <t>N° of pilots</t>
  </si>
  <si>
    <t>Cabin Crew</t>
  </si>
  <si>
    <t>Labour Rate (LR2)</t>
  </si>
  <si>
    <t>N° of flight attendants</t>
  </si>
  <si>
    <t>Fuel Expenses</t>
  </si>
  <si>
    <t>Fuel Price</t>
  </si>
  <si>
    <t>US$/L</t>
  </si>
  <si>
    <t>Noise</t>
  </si>
  <si>
    <t>Noise Rate</t>
  </si>
  <si>
    <t>Aircraft Certified Noise Level - Approach</t>
  </si>
  <si>
    <t>EPNdB</t>
  </si>
  <si>
    <t>Aircraft Certified Noise Level - Flyover</t>
  </si>
  <si>
    <t>Aircraft Certified Noise Level - Lateral</t>
  </si>
  <si>
    <t>Threshold - Departure</t>
  </si>
  <si>
    <t>Threshold - Arrival</t>
  </si>
  <si>
    <t>HC - NOx Emissions</t>
  </si>
  <si>
    <t>Year of Estimation</t>
  </si>
  <si>
    <t>Year of estimation of the emissions</t>
  </si>
  <si>
    <t>Num. of Airports with Pollution Charges</t>
  </si>
  <si>
    <t>Number of airports where pollution charges are applied</t>
  </si>
  <si>
    <t>HC Emissions</t>
  </si>
  <si>
    <t>g</t>
  </si>
  <si>
    <t>HC Emissions within airport area</t>
  </si>
  <si>
    <t>CO2 Emissions</t>
  </si>
  <si>
    <t>US$/ton</t>
  </si>
  <si>
    <t>Maintenance</t>
  </si>
  <si>
    <t>Fleet size</t>
  </si>
  <si>
    <t>Number of aircraft in service</t>
  </si>
  <si>
    <t>Utilization</t>
  </si>
  <si>
    <t>FH/day</t>
  </si>
  <si>
    <t>Number of Flight Hours per day</t>
  </si>
  <si>
    <t>Fuselage Length</t>
  </si>
  <si>
    <t>m</t>
  </si>
  <si>
    <t>Fuselage length</t>
  </si>
  <si>
    <t>Type Age</t>
  </si>
  <si>
    <t>Number of years from in service entry of the selected aircraft model</t>
  </si>
  <si>
    <t>Average Age of the Aircraft</t>
  </si>
  <si>
    <t>Number of years of the selected aircraft</t>
  </si>
  <si>
    <t>Number of Tyres</t>
  </si>
  <si>
    <t>Total number of tyres</t>
  </si>
  <si>
    <t>Thrust per Engine (turbofan)</t>
  </si>
  <si>
    <t>N</t>
  </si>
  <si>
    <t>Thrust of one engine</t>
  </si>
  <si>
    <t>Power per Engine (turboprop)</t>
  </si>
  <si>
    <t>kW</t>
  </si>
  <si>
    <t>Take-off power of one engine</t>
  </si>
  <si>
    <t>Spools number (turboprop)</t>
  </si>
  <si>
    <t>Number of engine spools (power shaft excluded) (e.g. PW127 - 2 spools)</t>
  </si>
  <si>
    <t>Specific fuel consumption (turboprop)</t>
  </si>
  <si>
    <t>lb/hp/h</t>
  </si>
  <si>
    <t>Delay and Cancellation</t>
  </si>
  <si>
    <t>Annual Delay Rate</t>
  </si>
  <si>
    <t>Average Delay per Flight</t>
  </si>
  <si>
    <t>min</t>
  </si>
  <si>
    <t>Cancellation Rate</t>
  </si>
  <si>
    <t>Navigation and Landing</t>
  </si>
  <si>
    <t>0,065 for Short Range (e.g.: ATR 72); 0,2 for Medium-Long Range (e.g.: A320)</t>
  </si>
  <si>
    <t>5,23 $/ton (Short Range) ; 7,8 $/ton (Short-Medium Range); 6 $/ton (Long Range)</t>
  </si>
  <si>
    <t>Indirect Operating Costs: Input for Cost Categories</t>
  </si>
  <si>
    <t>Standard IOC</t>
  </si>
  <si>
    <t>Direct Operating Costs for Hybrid-Electric Components</t>
  </si>
  <si>
    <t>Basic components - Parallel configuration</t>
  </si>
  <si>
    <t>To be completed for all hybrid configurations. 
For parallel architectures, this section is sufficient, whereas for series and fuel cell configurations, the relevant sections must also be completed.</t>
  </si>
  <si>
    <t>Battery</t>
  </si>
  <si>
    <t>kWh</t>
  </si>
  <si>
    <t>US$/kWh</t>
  </si>
  <si>
    <t>Residual value</t>
  </si>
  <si>
    <t>Battery's value at the end of its aeronautical life cycle. It can be recycled or reused in other applications</t>
  </si>
  <si>
    <t>Maximum cycle number</t>
  </si>
  <si>
    <t>Depends on technology. Typical values: 2000 for Li-Ion, 500 for Li-S, 500 for Li-Air. Expected increases over time.</t>
  </si>
  <si>
    <t>N. battery cycle per flight</t>
  </si>
  <si>
    <t>Charge/discharge cycles per flight</t>
  </si>
  <si>
    <t>Required Energy per flight</t>
  </si>
  <si>
    <t>Electric energy required for the mission. If unknown it can be estimated as 80% of nominal capacity</t>
  </si>
  <si>
    <t>Charging efficiency</t>
  </si>
  <si>
    <t>Considers losses during charging. Typical values: between 0.82 and 0.92</t>
  </si>
  <si>
    <t>MTBMA</t>
  </si>
  <si>
    <t>Mean Time Between MAintenance (eg. 20000)</t>
  </si>
  <si>
    <t>Maintenance cost</t>
  </si>
  <si>
    <t>DC/AC          Inverter</t>
  </si>
  <si>
    <t>Mean Time Between MAintenance (eg. 10000)</t>
  </si>
  <si>
    <t>Referred to unit cost (eg. 20%)</t>
  </si>
  <si>
    <t>Dedicated Thermal Management System</t>
  </si>
  <si>
    <t>Mean Time Between MAintenance (eg. 5000)</t>
  </si>
  <si>
    <t>Power Cables</t>
  </si>
  <si>
    <t>Mean Time Between Maintenance</t>
  </si>
  <si>
    <t>Series specifc components</t>
  </si>
  <si>
    <t>To be completed only in case of Series Hybrid configuration.</t>
  </si>
  <si>
    <t>Electric Generator</t>
  </si>
  <si>
    <t>Mean Time Between Maintenance (20000 BH)</t>
  </si>
  <si>
    <t>Rectifier (AC/DC)</t>
  </si>
  <si>
    <t>Fuel cell</t>
  </si>
  <si>
    <t>To be completed only for configurations with fuel cells.</t>
  </si>
  <si>
    <t>LH2</t>
  </si>
  <si>
    <t xml:space="preserve">Depends on Markets. Typical value: 0,24 - 0,45 $/kWh (8 - 15 $/kg. Lower heating value is 33.33 kWh/kg, higher heating value is 39.39 kWh/kg)  </t>
  </si>
  <si>
    <t>Considers losses during charging</t>
  </si>
  <si>
    <t>DC/DC Converter</t>
  </si>
  <si>
    <t>Cost Estimation - Direct Operating Costs</t>
  </si>
  <si>
    <t>Total by category</t>
  </si>
  <si>
    <t>COST CATEGORY</t>
  </si>
  <si>
    <t>COSTS</t>
  </si>
  <si>
    <t>[US$/FH]</t>
  </si>
  <si>
    <t>[US$/BH]</t>
  </si>
  <si>
    <t>[US$/NM]</t>
  </si>
  <si>
    <t>Capital Costs</t>
  </si>
  <si>
    <t>Crew Costs</t>
  </si>
  <si>
    <t>Insurance</t>
  </si>
  <si>
    <t>Energy Source</t>
  </si>
  <si>
    <t>Charges</t>
  </si>
  <si>
    <t>Environmental Charges</t>
  </si>
  <si>
    <t>Crew Training</t>
  </si>
  <si>
    <t>Maintenance Costs</t>
  </si>
  <si>
    <t>Operational Interruptions</t>
  </si>
  <si>
    <t>Electric Energy</t>
  </si>
  <si>
    <t>Navigation Charges</t>
  </si>
  <si>
    <t>Landing Fees</t>
  </si>
  <si>
    <t>Pollutant Emissions Charges</t>
  </si>
  <si>
    <t>CO2 Charges</t>
  </si>
  <si>
    <t>Line</t>
  </si>
  <si>
    <t>Base</t>
  </si>
  <si>
    <t>Engines</t>
  </si>
  <si>
    <t>Electric Motors</t>
  </si>
  <si>
    <t>Propellers</t>
  </si>
  <si>
    <t>Batteries</t>
  </si>
  <si>
    <t>Fuel Cell (+ LH2 tanks)</t>
  </si>
  <si>
    <t>TMS (batteries)</t>
  </si>
  <si>
    <t>Autopilot</t>
  </si>
  <si>
    <t>Communications</t>
  </si>
  <si>
    <t>Electrical</t>
  </si>
  <si>
    <t>Converters (DC/AC, AC/DC, DC/DC)</t>
  </si>
  <si>
    <t>Equipment/Furnishings</t>
  </si>
  <si>
    <t>Fuel System</t>
  </si>
  <si>
    <t>Hydraulic Power</t>
  </si>
  <si>
    <t>Wheels and Brakes</t>
  </si>
  <si>
    <t>DIRECT MAINTENANCE COST</t>
  </si>
  <si>
    <t>Airframe</t>
  </si>
  <si>
    <t>Engine</t>
  </si>
  <si>
    <t>TOTAL MAINTENANCE COST</t>
  </si>
  <si>
    <t>Maintenance Burden</t>
  </si>
  <si>
    <t>Delay</t>
  </si>
  <si>
    <t>Cancellation</t>
  </si>
  <si>
    <t>DOC</t>
  </si>
  <si>
    <t>DIRECT OPERATING COST</t>
  </si>
  <si>
    <t>COC</t>
  </si>
  <si>
    <t>CASH OPERATING COST (DOC-CAPITAL COSTS-OPER. INTERRUPTIONS)</t>
  </si>
  <si>
    <t>Cost Estimation - Indirect Operating Costs</t>
  </si>
  <si>
    <t>COST</t>
  </si>
  <si>
    <t>IOC</t>
  </si>
  <si>
    <t>Traffic Service</t>
  </si>
  <si>
    <t>Passenger Service</t>
  </si>
  <si>
    <t>Reservations and Sales</t>
  </si>
  <si>
    <t>General and Administrative</t>
  </si>
  <si>
    <t>Station and Ground</t>
  </si>
  <si>
    <t>INDIRECT OPERATING COST</t>
  </si>
  <si>
    <t>Number of Prototypes</t>
  </si>
  <si>
    <t>REFERENCE</t>
  </si>
  <si>
    <t>CUSTOM</t>
  </si>
  <si>
    <t>Percentrage Selection</t>
  </si>
  <si>
    <t>Reference</t>
  </si>
  <si>
    <t>Custom</t>
  </si>
  <si>
    <t>Passenger Load Factor</t>
  </si>
  <si>
    <t xml:space="preserve">Average aircraft filling rate </t>
  </si>
  <si>
    <t>Electric energy price</t>
  </si>
  <si>
    <t>LH2 Price</t>
  </si>
  <si>
    <t>Generators</t>
  </si>
  <si>
    <t>Required mass per flight</t>
  </si>
  <si>
    <t>Mass of LH2 required for the mission</t>
  </si>
  <si>
    <t>US$/kg</t>
  </si>
  <si>
    <t>Liner</t>
  </si>
  <si>
    <t>The user is requested to fill in the sheets (white tab) with the desired values for the cost estimation.
Once satisfied with the data entered, save and close the file. 
It will automatically open with the results presented in the last three sheets (green tab).</t>
  </si>
  <si>
    <t>Number of conventional engines.</t>
  </si>
  <si>
    <t>Expected production volume (number of aircraft to be produced).</t>
  </si>
  <si>
    <t>Select the desired output currency from the list.</t>
  </si>
  <si>
    <t>Current or expected USD-EUR exchange rate.</t>
  </si>
  <si>
    <t>Manufacturer's margin on the sale of the aircraft (in addition to development and production costs).</t>
  </si>
  <si>
    <t xml:space="preserve">Describes the communication challenges encountered by teams operating at different locations, with different languages and time zones. Range: 0.75-6. </t>
  </si>
  <si>
    <t xml:space="preserve">Assesses the knowledge, skill, experience, and continuity of the team assigned to project management, impacting its productivity. Range: 1-5. </t>
  </si>
  <si>
    <t>Represents a term of comparison between a company's organizational productivity and the industry standard. Range: 0.53-1.159.</t>
  </si>
  <si>
    <t>Number of units produced as prototypes for engineering model development and operational testing.</t>
  </si>
  <si>
    <t>Select from the list the type of aircraft to be considered.</t>
  </si>
  <si>
    <t>Select from the list the type of propulsion architecture planned for the aircraft.</t>
  </si>
  <si>
    <t>Select from the list the type of powerplant intended for the aircraft.</t>
  </si>
  <si>
    <t xml:space="preserve">Cost Escalation Factor with reference to 2023. </t>
  </si>
  <si>
    <t>MASS</t>
  </si>
  <si>
    <r>
      <t xml:space="preserve">Select in cell I3 the desired input type for masses.
</t>
    </r>
    <r>
      <rPr>
        <b/>
        <sz val="14"/>
        <color theme="1"/>
        <rFont val="Times New Roman"/>
        <family val="1"/>
      </rPr>
      <t>Mass Breakdown</t>
    </r>
    <r>
      <rPr>
        <sz val="14"/>
        <color theme="1"/>
        <rFont val="Times New Roman"/>
        <family val="1"/>
      </rPr>
      <t xml:space="preserve">: enter in column E the mass of each individual component planned for the aircraft and in column F the quantity of each element. 
Alternatively, enter the total weight for all desired items and set their quantity to 1. 
Depending on the planned architecture, traditional or hybrid, some cells will be colored gray and should not be considered.
</t>
    </r>
    <r>
      <rPr>
        <b/>
        <sz val="14"/>
        <color theme="1"/>
        <rFont val="Times New Roman"/>
        <family val="1"/>
      </rPr>
      <t>CPACS</t>
    </r>
    <r>
      <rPr>
        <sz val="14"/>
        <color theme="1"/>
        <rFont val="Times New Roman"/>
        <family val="1"/>
      </rPr>
      <t>: Masses will be read from the relevant xml file selected when running the tool. 
If the design includes components that are not in the CPACS schema, enter their weight and quantity in the masses table.</t>
    </r>
  </si>
  <si>
    <r>
      <t xml:space="preserve">Consider this section only if the "CPACS" mass entry method was selected in the previous sheet.
Since some of the systems listed in the CPACS scheme need to be broken down into more than one component of the PBS used by the cost estimation tool, it is required to select in cell I3 the type of percentage breakdown to be used.
</t>
    </r>
    <r>
      <rPr>
        <b/>
        <sz val="14"/>
        <color theme="1"/>
        <rFont val="Times New Roman"/>
        <family val="1"/>
      </rPr>
      <t>Reference</t>
    </r>
    <r>
      <rPr>
        <sz val="14"/>
        <color theme="1"/>
        <rFont val="Times New Roman"/>
        <family val="1"/>
      </rPr>
      <t xml:space="preserve">: the same percentages of systems provided by ATR 42, visible in column E, are used.
</t>
    </r>
    <r>
      <rPr>
        <b/>
        <sz val="14"/>
        <color theme="1"/>
        <rFont val="Times New Roman"/>
        <family val="1"/>
      </rPr>
      <t>Custom</t>
    </r>
    <r>
      <rPr>
        <sz val="14"/>
        <color theme="1"/>
        <rFont val="Times New Roman"/>
        <family val="1"/>
      </rPr>
      <t>: the user must enter the desired percentages for each system in column F. 
Cells will be colored green when the sum of each system is equal to 100%, otherwise yellow will alert the user of an incorrect or partial entry.
Cells with a gray background correspond to components not provided by CPACS or already adequately subdivided in the scheme, so they should not be considered.</t>
    </r>
  </si>
  <si>
    <r>
      <rPr>
        <b/>
        <sz val="14"/>
        <color theme="1"/>
        <rFont val="Times New Roman"/>
        <family val="1"/>
      </rPr>
      <t>Engineering Complexity</t>
    </r>
    <r>
      <rPr>
        <sz val="14"/>
        <color theme="1"/>
        <rFont val="Times New Roman"/>
        <family val="1"/>
      </rPr>
      <t>: represents a measure of design difficulty in relation to the experience and qualifications of the design team. Range: 0.2-3.1.</t>
    </r>
  </si>
  <si>
    <r>
      <rPr>
        <b/>
        <sz val="14"/>
        <color theme="1"/>
        <rFont val="Times New Roman"/>
        <family val="1"/>
      </rPr>
      <t>Engineering Complexity</t>
    </r>
    <r>
      <rPr>
        <sz val="14"/>
        <color theme="1"/>
        <rFont val="Times New Roman"/>
        <family val="1"/>
      </rPr>
      <t>: represents a measure of design difficulty in relation to the experience and qualifications of the design team. 
Range: 0.2-3.1.</t>
    </r>
  </si>
  <si>
    <t>Indicates the complexity of project planning and supervision activities. Range: 0-100%.</t>
  </si>
  <si>
    <t>% NEW DESIGN</t>
  </si>
  <si>
    <r>
      <rPr>
        <b/>
        <sz val="14"/>
        <color theme="1"/>
        <rFont val="Times New Roman"/>
        <family val="1"/>
      </rPr>
      <t>% New Design</t>
    </r>
    <r>
      <rPr>
        <sz val="14"/>
        <color theme="1"/>
        <rFont val="Times New Roman"/>
        <family val="1"/>
      </rPr>
      <t>: quantifies the value of the efforts put into designing a component, depending on whether or not there are previous designs to build on. Range: 0-100%</t>
    </r>
  </si>
  <si>
    <r>
      <rPr>
        <b/>
        <sz val="14"/>
        <color theme="1"/>
        <rFont val="Times New Roman"/>
        <family val="1"/>
      </rPr>
      <t>% Design Repeat</t>
    </r>
    <r>
      <rPr>
        <sz val="14"/>
        <color theme="1"/>
        <rFont val="Times New Roman"/>
        <family val="1"/>
      </rPr>
      <t>: indicates the percentage of repetition in the design of a component, which affects the amount of work required to develop the new part. Range: 0-99%.</t>
    </r>
  </si>
  <si>
    <t>MANUFACTURING COMPLEXITY</t>
  </si>
  <si>
    <r>
      <rPr>
        <b/>
        <sz val="14"/>
        <color theme="1"/>
        <rFont val="Times New Roman"/>
        <family val="1"/>
      </rPr>
      <t>Manufacturing Complexity</t>
    </r>
    <r>
      <rPr>
        <sz val="14"/>
        <color theme="1"/>
        <rFont val="Times New Roman"/>
        <family val="1"/>
      </rPr>
      <t>: measures component technology and manufacturability (composition, packing density, testing and reliability requirements). Expressed according to the reference ATR 42: enter 1 for the same complexity, or scale percentagewise up or down.</t>
    </r>
  </si>
  <si>
    <r>
      <rPr>
        <b/>
        <sz val="14"/>
        <color theme="1"/>
        <rFont val="Times New Roman"/>
        <family val="1"/>
      </rPr>
      <t>% Share</t>
    </r>
    <r>
      <rPr>
        <sz val="14"/>
        <color theme="1"/>
        <rFont val="Times New Roman"/>
        <family val="1"/>
      </rPr>
      <t xml:space="preserve">: allows to estimate the cost of development in case the project is shared among several companies. Enter 100% if the component is totally developed in-house, or the percentage of the company's responsibility in case of sharing. </t>
    </r>
  </si>
  <si>
    <r>
      <t xml:space="preserve">Specific parameters are provided for software:
- </t>
    </r>
    <r>
      <rPr>
        <b/>
        <sz val="14"/>
        <color theme="1"/>
        <rFont val="Times New Roman"/>
        <family val="1"/>
      </rPr>
      <t>% Design Repeat</t>
    </r>
    <r>
      <rPr>
        <sz val="14"/>
        <color theme="1"/>
        <rFont val="Times New Roman"/>
        <family val="1"/>
      </rPr>
      <t xml:space="preserve">: indicates the percentage of lines of code that are repeated identically or with minor changes within the software. Range: 0-99%;
- </t>
    </r>
    <r>
      <rPr>
        <b/>
        <sz val="14"/>
        <color theme="1"/>
        <rFont val="Times New Roman"/>
        <family val="1"/>
      </rPr>
      <t>Development Team Complexity</t>
    </r>
    <r>
      <rPr>
        <sz val="14"/>
        <color theme="1"/>
        <rFont val="Times New Roman"/>
        <family val="1"/>
      </rPr>
      <t xml:space="preserve">: represents the knowledge, skill, experience and continuity of programmers, affecting their productivity. Range: 1-5;
- </t>
    </r>
    <r>
      <rPr>
        <b/>
        <sz val="14"/>
        <color theme="1"/>
        <rFont val="Times New Roman"/>
        <family val="1"/>
      </rPr>
      <t>Functional Complexity</t>
    </r>
    <r>
      <rPr>
        <sz val="14"/>
        <color theme="1"/>
        <rFont val="Times New Roman"/>
        <family val="1"/>
      </rPr>
      <t xml:space="preserve">: describes the effect of software functional requirements on code complexity. As for Maufacturing Complexity, 1 expresses the same complexity as the reference aircraft, which can be scaled percentually up or down;
- </t>
    </r>
    <r>
      <rPr>
        <b/>
        <sz val="14"/>
        <color theme="1"/>
        <rFont val="Times New Roman"/>
        <family val="1"/>
      </rPr>
      <t>% Share</t>
    </r>
    <r>
      <rPr>
        <sz val="14"/>
        <color theme="1"/>
        <rFont val="Times New Roman"/>
        <family val="1"/>
      </rPr>
      <t>: as above, in case of software developed by multiple companies.</t>
    </r>
  </si>
  <si>
    <t>The user must fill in the rows for all the components included in the design of the aircraft to be estimated. The value assigned to the corresponding parameter should be reported in each cell.</t>
  </si>
  <si>
    <r>
      <rPr>
        <b/>
        <sz val="14"/>
        <color theme="1"/>
        <rFont val="Times New Roman"/>
        <family val="1"/>
      </rPr>
      <t>System Complexity</t>
    </r>
    <r>
      <rPr>
        <sz val="14"/>
        <color theme="1"/>
        <rFont val="Times New Roman"/>
        <family val="1"/>
      </rPr>
      <t>: factor indicates the level of effort required to understand, design, and integrate the various components to create a system. Range: 15-65.</t>
    </r>
  </si>
  <si>
    <t>Projected purchase price for the aircraft. Leave blank to estimate from RDTE &amp; PROD costs</t>
  </si>
  <si>
    <t>Maximum aircraft capacity</t>
  </si>
  <si>
    <t>Flight Hours per flight (takeoff to landing)</t>
  </si>
  <si>
    <t>Block Hours per flight (including taxi)</t>
  </si>
  <si>
    <t>Reference number of Nautical Miles (NM) per flight</t>
  </si>
  <si>
    <t>Number of flights per year and per aircraft</t>
  </si>
  <si>
    <t>Resideual value at the end of operational life. Percentage on acquisition cost (e.g. 1%)</t>
  </si>
  <si>
    <t>Percentage of Engine Spares cost referred to the acquisition cost of the engines (e.g. 2%)</t>
  </si>
  <si>
    <t>Percentage of Airframe Spares cost referred to the acquisition cost of one aircraft, engines excluded (e.g. 5%)</t>
  </si>
  <si>
    <t>Depreciation period</t>
  </si>
  <si>
    <t>Interest period</t>
  </si>
  <si>
    <t>Cost of 1 pilot per BH</t>
  </si>
  <si>
    <t>Cost of 1 cabin attendant per BH</t>
  </si>
  <si>
    <t>-</t>
  </si>
  <si>
    <t>Number of pilots, generally 2</t>
  </si>
  <si>
    <t>Number of flight attendants, generally 1 each 50 passengers or fraction</t>
  </si>
  <si>
    <t>Market price for fuel</t>
  </si>
  <si>
    <t>Noise level recorded during takeoff at 450 m from the runway axis</t>
  </si>
  <si>
    <t>Noise level recorded on the approach path at 2 km from the runway</t>
  </si>
  <si>
    <t>Noise level recorded on the takeoff path at 6.5 km from the brake release point</t>
  </si>
  <si>
    <t>Noise level allowed by the airport of departure</t>
  </si>
  <si>
    <t>Noise level allowed by the airport of arrival</t>
  </si>
  <si>
    <t>Engine SFC</t>
  </si>
  <si>
    <t>US$/dB</t>
  </si>
  <si>
    <t>Percentage of flights that are delayed during the year (e.g. 12%)</t>
  </si>
  <si>
    <t>Average duration of delays</t>
  </si>
  <si>
    <t>Percentage of flights that are canceled in a year (e.g. 1%)</t>
  </si>
  <si>
    <t>US$/nm/lb</t>
  </si>
  <si>
    <r>
      <t>NO</t>
    </r>
    <r>
      <rPr>
        <vertAlign val="subscript"/>
        <sz val="12"/>
        <color theme="1"/>
        <rFont val="Times New Roman"/>
        <family val="1"/>
      </rPr>
      <t>X</t>
    </r>
    <r>
      <rPr>
        <sz val="12"/>
        <color theme="1"/>
        <rFont val="Times New Roman"/>
        <family val="1"/>
      </rPr>
      <t xml:space="preserve"> Emissions</t>
    </r>
  </si>
  <si>
    <r>
      <t>NO</t>
    </r>
    <r>
      <rPr>
        <vertAlign val="subscript"/>
        <sz val="12"/>
        <color theme="1"/>
        <rFont val="Times New Roman"/>
        <family val="1"/>
      </rPr>
      <t>X</t>
    </r>
    <r>
      <rPr>
        <sz val="12"/>
        <color theme="1"/>
        <rFont val="Times New Roman"/>
        <family val="1"/>
      </rPr>
      <t xml:space="preserve"> Emissions within airport area</t>
    </r>
  </si>
  <si>
    <r>
      <t>CO</t>
    </r>
    <r>
      <rPr>
        <vertAlign val="subscript"/>
        <sz val="12"/>
        <color theme="1"/>
        <rFont val="Times New Roman"/>
        <family val="1"/>
      </rPr>
      <t>2</t>
    </r>
    <r>
      <rPr>
        <sz val="12"/>
        <color theme="1"/>
        <rFont val="Times New Roman"/>
        <family val="1"/>
      </rPr>
      <t xml:space="preserve"> Cost per tonn.</t>
    </r>
  </si>
  <si>
    <r>
      <t>Cost for CO</t>
    </r>
    <r>
      <rPr>
        <vertAlign val="subscript"/>
        <sz val="12"/>
        <rFont val="Times New Roman"/>
        <family val="1"/>
      </rPr>
      <t>2</t>
    </r>
    <r>
      <rPr>
        <sz val="12"/>
        <rFont val="Times New Roman"/>
        <family val="1"/>
      </rPr>
      <t xml:space="preserve"> emission certificates per ton</t>
    </r>
  </si>
  <si>
    <r>
      <t>Free CO</t>
    </r>
    <r>
      <rPr>
        <vertAlign val="subscript"/>
        <sz val="12"/>
        <color theme="1"/>
        <rFont val="Times New Roman"/>
        <family val="1"/>
      </rPr>
      <t>2</t>
    </r>
    <r>
      <rPr>
        <sz val="12"/>
        <color theme="1"/>
        <rFont val="Times New Roman"/>
        <family val="1"/>
      </rPr>
      <t xml:space="preserve"> %</t>
    </r>
  </si>
  <si>
    <r>
      <t>Fraction of CO</t>
    </r>
    <r>
      <rPr>
        <vertAlign val="subscript"/>
        <sz val="12"/>
        <color theme="1"/>
        <rFont val="Times New Roman"/>
        <family val="1"/>
      </rPr>
      <t>2</t>
    </r>
    <r>
      <rPr>
        <sz val="12"/>
        <color theme="1"/>
        <rFont val="Times New Roman"/>
        <family val="1"/>
      </rPr>
      <t xml:space="preserve"> emissions free of charge in percentage (e.g. 40%)</t>
    </r>
  </si>
  <si>
    <t>Coeffnavigation</t>
  </si>
  <si>
    <t xml:space="preserve">Klanding  </t>
  </si>
  <si>
    <t>Maintenance cost as a percentage on acquisition cost (eg. 30%)</t>
  </si>
  <si>
    <t>Maintenance cost as a percentage on acquisition cost (eg. 20%)</t>
  </si>
  <si>
    <t>Maintenance cost as a percentage on acquisition cost (eg. 5%)</t>
  </si>
  <si>
    <t>MASS BREAKDOWN</t>
  </si>
  <si>
    <t>MASS PERCENTAGES</t>
  </si>
  <si>
    <t>COMPONENT PARAMETERS</t>
  </si>
  <si>
    <t>ASSEMBLY PARAMETERS</t>
  </si>
  <si>
    <r>
      <t>The</t>
    </r>
    <r>
      <rPr>
        <b/>
        <sz val="14"/>
        <color theme="1"/>
        <rFont val="Times New Roman"/>
        <family val="1"/>
      </rPr>
      <t xml:space="preserve"> Learning Curve</t>
    </r>
    <r>
      <rPr>
        <sz val="14"/>
        <color theme="1"/>
        <rFont val="Times New Roman"/>
        <family val="1"/>
      </rPr>
      <t xml:space="preserve"> expresses the rate at which production costs decrease due to improved efficiency and worker experience, better resource management, process optimization, and raw material discounting. The improvement associated with the Learning Curve can be evaluated with a mathematical relationship, assuming that as the quantities produced are doubled, the associated efforts and costs are reduced by a fixed percentage.
The user must enter in column E the specific reduction percentage for each component included in the aircraft design.</t>
    </r>
  </si>
  <si>
    <t>RDTE Costs Estimation</t>
  </si>
  <si>
    <t>PROD Costs Estimation</t>
  </si>
  <si>
    <t>[US$/Year]</t>
  </si>
  <si>
    <t>Average [$/Unit]</t>
  </si>
  <si>
    <t>Total [$]</t>
  </si>
  <si>
    <t>Noise energy unit as defined in Recommendation ECAC/24-1. (EU 1 - 5 $/n.u. , USA-South America-ASIA 0 $/n.u. )</t>
  </si>
  <si>
    <t>Market price for Electric Energy. Typical values (Dec '22): 0.125 $/kWh in the US and 0.220 $/kWh in Europe</t>
  </si>
  <si>
    <t>Maintenance cost as a percentage on acquisition cost (eg. 10%)</t>
  </si>
  <si>
    <t>[US$/Trip]</t>
  </si>
  <si>
    <t>[US$/Seat]</t>
  </si>
  <si>
    <t>[US$/NM/Seat]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</si>
</sst>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0.000"/>
  </numFmts>
  <fonts count="19" x14ac:knownFonts="1">
    <font>
      <sz val="11"/>
      <color theme="1"/>
      <name val="Calibri"/>
      <family val="2"/>
      <scheme val="minor"/>
    </font>
    <font>
      <sz val="11"/>
      <color theme="1"/>
      <name val="Calibri"/>
      <family val="2"/>
      <scheme val="minor"/>
    </font>
    <font>
      <b/>
      <sz val="16"/>
      <color theme="1"/>
      <name val="Times New Roman"/>
      <family val="1"/>
    </font>
    <font>
      <b/>
      <sz val="12"/>
      <color theme="1"/>
      <name val="Times New Roman"/>
      <family val="1"/>
    </font>
    <font>
      <sz val="12"/>
      <color theme="1"/>
      <name val="Times New Roman"/>
      <family val="1"/>
    </font>
    <font>
      <b/>
      <sz val="12"/>
      <name val="Times New Roman"/>
      <family val="1"/>
    </font>
    <font>
      <sz val="12"/>
      <name val="Times New Roman"/>
      <family val="1"/>
    </font>
    <font>
      <sz val="11"/>
      <color theme="1"/>
      <name val="Times New Roman"/>
      <family val="1"/>
    </font>
    <font>
      <b/>
      <sz val="14"/>
      <color theme="1"/>
      <name val="Times New Roman"/>
      <family val="1"/>
    </font>
    <font>
      <b/>
      <sz val="11"/>
      <color theme="1"/>
      <name val="Times New Roman"/>
      <family val="1"/>
    </font>
    <font>
      <b/>
      <sz val="12"/>
      <color rgb="FFFF0000"/>
      <name val="Times New Roman"/>
      <family val="1"/>
    </font>
    <font>
      <sz val="14"/>
      <color theme="1"/>
      <name val="Times New Roman"/>
      <family val="1"/>
    </font>
    <font>
      <vertAlign val="subscript"/>
      <sz val="12"/>
      <color theme="1"/>
      <name val="Times New Roman"/>
      <family val="1"/>
    </font>
    <font>
      <vertAlign val="subscript"/>
      <sz val="12"/>
      <name val="Times New Roman"/>
      <family val="1"/>
    </font>
    <font>
      <b/>
      <sz val="8"/>
      <color theme="1"/>
      <name val="Times New Roman"/>
      <family val="1"/>
    </font>
    <font>
      <b/>
      <sz val="20"/>
      <color theme="1"/>
      <name val="Times New Roman"/>
      <family val="1"/>
    </font>
    <font>
      <i/>
      <sz val="12"/>
      <name val="Times New Roman"/>
      <family val="1"/>
    </font>
    <font>
      <sz val="12"/>
      <color rgb="FFFF0000"/>
      <name val="Times New Roman"/>
      <family val="1"/>
    </font>
    <font>
      <b/>
      <i/>
      <sz val="12"/>
      <name val="Times New Roman"/>
      <family val="1"/>
    </font>
  </fonts>
  <fills count="13">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rgb="FFEE8640"/>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9" tint="0.59999389629810485"/>
        <bgColor rgb="FF000000"/>
      </patternFill>
    </fill>
  </fills>
  <borders count="64">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double">
        <color indexed="64"/>
      </top>
      <bottom/>
      <diagonal/>
    </border>
    <border>
      <left style="medium">
        <color indexed="64"/>
      </left>
      <right style="medium">
        <color indexed="64"/>
      </right>
      <top style="double">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57">
    <xf numFmtId="0" fontId="0" fillId="0" borderId="0" xfId="0"/>
    <xf numFmtId="0" fontId="2" fillId="0" borderId="0" xfId="0" applyFont="1" applyAlignment="1">
      <alignment vertical="center"/>
    </xf>
    <xf numFmtId="0" fontId="4" fillId="0" borderId="0" xfId="0" applyFont="1"/>
    <xf numFmtId="0" fontId="4" fillId="0" borderId="0" xfId="0" applyFont="1" applyAlignment="1">
      <alignment horizontal="center"/>
    </xf>
    <xf numFmtId="0" fontId="4" fillId="0" borderId="9" xfId="0" applyFont="1" applyBorder="1"/>
    <xf numFmtId="0" fontId="4" fillId="0" borderId="13" xfId="0" applyFont="1" applyBorder="1" applyAlignment="1">
      <alignment horizontal="center"/>
    </xf>
    <xf numFmtId="0" fontId="4" fillId="0" borderId="3" xfId="0" applyFont="1" applyBorder="1"/>
    <xf numFmtId="0" fontId="4" fillId="0" borderId="26" xfId="0" applyFont="1" applyBorder="1" applyAlignment="1">
      <alignment horizontal="center"/>
    </xf>
    <xf numFmtId="0" fontId="4" fillId="0" borderId="10" xfId="0" applyFont="1" applyBorder="1"/>
    <xf numFmtId="0" fontId="4" fillId="0" borderId="15" xfId="0" applyFont="1" applyBorder="1" applyAlignment="1">
      <alignment horizontal="center"/>
    </xf>
    <xf numFmtId="0" fontId="4" fillId="0" borderId="4" xfId="0" applyFont="1" applyBorder="1"/>
    <xf numFmtId="0" fontId="4" fillId="0" borderId="3" xfId="0" applyFont="1" applyBorder="1" applyAlignment="1">
      <alignment horizontal="center"/>
    </xf>
    <xf numFmtId="0" fontId="4" fillId="0" borderId="11" xfId="0" applyFont="1" applyBorder="1"/>
    <xf numFmtId="0" fontId="4" fillId="0" borderId="9" xfId="0" applyFont="1" applyBorder="1" applyAlignment="1">
      <alignment horizontal="center"/>
    </xf>
    <xf numFmtId="0" fontId="4" fillId="0" borderId="8" xfId="0" applyFont="1" applyBorder="1"/>
    <xf numFmtId="0" fontId="4" fillId="0" borderId="7" xfId="0" applyFont="1" applyBorder="1" applyAlignment="1">
      <alignment horizontal="center"/>
    </xf>
    <xf numFmtId="10" fontId="4" fillId="0" borderId="3" xfId="0" applyNumberFormat="1" applyFont="1" applyBorder="1" applyAlignment="1">
      <alignment horizontal="center"/>
    </xf>
    <xf numFmtId="0" fontId="4" fillId="0" borderId="12" xfId="0" applyFont="1" applyBorder="1"/>
    <xf numFmtId="0" fontId="4" fillId="0" borderId="10" xfId="0" applyFont="1" applyBorder="1" applyAlignment="1">
      <alignment horizontal="center"/>
    </xf>
    <xf numFmtId="0" fontId="4" fillId="0" borderId="19" xfId="0" applyFont="1" applyBorder="1"/>
    <xf numFmtId="0" fontId="4" fillId="0" borderId="1" xfId="0" applyFont="1" applyBorder="1" applyAlignment="1">
      <alignment horizontal="center"/>
    </xf>
    <xf numFmtId="0" fontId="4" fillId="0" borderId="20" xfId="0" applyFont="1" applyBorder="1"/>
    <xf numFmtId="0" fontId="4" fillId="0" borderId="5" xfId="0" applyFont="1" applyBorder="1" applyAlignment="1">
      <alignment horizontal="center"/>
    </xf>
    <xf numFmtId="0" fontId="4" fillId="0" borderId="27" xfId="0" applyFont="1" applyBorder="1"/>
    <xf numFmtId="0" fontId="4" fillId="0" borderId="2" xfId="0" applyFont="1" applyBorder="1" applyAlignment="1">
      <alignment horizontal="center"/>
    </xf>
    <xf numFmtId="43" fontId="4" fillId="0" borderId="0" xfId="1" applyFont="1" applyAlignment="1">
      <alignment horizontal="center"/>
    </xf>
    <xf numFmtId="164" fontId="4" fillId="0" borderId="0" xfId="1" applyNumberFormat="1" applyFont="1" applyAlignment="1">
      <alignment horizontal="center"/>
    </xf>
    <xf numFmtId="0" fontId="4" fillId="0" borderId="26" xfId="0" applyFont="1" applyBorder="1"/>
    <xf numFmtId="0" fontId="6" fillId="0" borderId="1" xfId="0" applyFont="1" applyBorder="1" applyAlignment="1">
      <alignment horizontal="center"/>
    </xf>
    <xf numFmtId="1" fontId="6" fillId="0" borderId="1" xfId="0" applyNumberFormat="1" applyFont="1" applyBorder="1" applyAlignment="1">
      <alignment horizontal="left"/>
    </xf>
    <xf numFmtId="43" fontId="6" fillId="0" borderId="1" xfId="1" applyFont="1" applyBorder="1" applyAlignment="1">
      <alignment horizontal="center"/>
    </xf>
    <xf numFmtId="164" fontId="6" fillId="0" borderId="1" xfId="1" applyNumberFormat="1" applyFont="1" applyBorder="1" applyAlignment="1">
      <alignment horizontal="center"/>
    </xf>
    <xf numFmtId="0" fontId="6" fillId="0" borderId="5" xfId="0" applyFont="1" applyBorder="1" applyAlignment="1">
      <alignment horizontal="center"/>
    </xf>
    <xf numFmtId="1" fontId="6" fillId="0" borderId="5" xfId="0" applyNumberFormat="1" applyFont="1" applyBorder="1" applyAlignment="1">
      <alignment horizontal="left"/>
    </xf>
    <xf numFmtId="43" fontId="6" fillId="0" borderId="5" xfId="1" applyFont="1" applyBorder="1" applyAlignment="1">
      <alignment horizontal="center"/>
    </xf>
    <xf numFmtId="164" fontId="6" fillId="0" borderId="5" xfId="1" applyNumberFormat="1" applyFont="1" applyBorder="1" applyAlignment="1">
      <alignment horizontal="center"/>
    </xf>
    <xf numFmtId="0" fontId="6" fillId="0" borderId="2" xfId="0" applyFont="1" applyBorder="1" applyAlignment="1">
      <alignment horizontal="center"/>
    </xf>
    <xf numFmtId="1" fontId="6" fillId="0" borderId="6" xfId="0" applyNumberFormat="1" applyFont="1" applyBorder="1" applyAlignment="1">
      <alignment horizontal="left"/>
    </xf>
    <xf numFmtId="43" fontId="6" fillId="0" borderId="6" xfId="1" applyFont="1" applyBorder="1" applyAlignment="1">
      <alignment horizontal="center"/>
    </xf>
    <xf numFmtId="164" fontId="6" fillId="0" borderId="6" xfId="1" applyNumberFormat="1" applyFont="1" applyBorder="1" applyAlignment="1">
      <alignment horizontal="center"/>
    </xf>
    <xf numFmtId="1" fontId="6" fillId="0" borderId="2" xfId="0" applyNumberFormat="1" applyFont="1" applyBorder="1" applyAlignment="1">
      <alignment horizontal="left"/>
    </xf>
    <xf numFmtId="43" fontId="6" fillId="0" borderId="2" xfId="1" applyFont="1" applyBorder="1" applyAlignment="1">
      <alignment horizontal="center"/>
    </xf>
    <xf numFmtId="164" fontId="6" fillId="0" borderId="2" xfId="1" applyNumberFormat="1" applyFont="1" applyBorder="1" applyAlignment="1">
      <alignment horizontal="center"/>
    </xf>
    <xf numFmtId="0" fontId="6" fillId="0" borderId="1" xfId="0" applyFont="1" applyBorder="1"/>
    <xf numFmtId="0" fontId="6" fillId="0" borderId="2" xfId="0" applyFont="1" applyBorder="1"/>
    <xf numFmtId="0" fontId="6" fillId="0" borderId="5" xfId="0" applyFont="1" applyBorder="1"/>
    <xf numFmtId="0" fontId="3" fillId="3" borderId="11" xfId="0" applyFont="1" applyFill="1" applyBorder="1" applyAlignment="1">
      <alignment horizontal="center" vertical="center"/>
    </xf>
    <xf numFmtId="0" fontId="6" fillId="0" borderId="9" xfId="0" applyFont="1" applyBorder="1" applyAlignment="1">
      <alignment horizontal="center"/>
    </xf>
    <xf numFmtId="0" fontId="6" fillId="0" borderId="9" xfId="0" applyFont="1" applyBorder="1"/>
    <xf numFmtId="43" fontId="6" fillId="0" borderId="9" xfId="1" applyFont="1" applyBorder="1" applyAlignment="1">
      <alignment horizontal="center"/>
    </xf>
    <xf numFmtId="164" fontId="6" fillId="0" borderId="9" xfId="1" applyNumberFormat="1" applyFont="1" applyBorder="1" applyAlignment="1">
      <alignment horizontal="center"/>
    </xf>
    <xf numFmtId="0" fontId="6" fillId="0" borderId="16" xfId="0" applyFont="1" applyBorder="1" applyAlignment="1">
      <alignment horizontal="center"/>
    </xf>
    <xf numFmtId="0" fontId="6" fillId="0" borderId="16" xfId="0" applyFont="1" applyBorder="1"/>
    <xf numFmtId="43" fontId="6" fillId="0" borderId="16" xfId="1" applyFont="1" applyBorder="1" applyAlignment="1">
      <alignment horizontal="center"/>
    </xf>
    <xf numFmtId="164" fontId="6" fillId="0" borderId="16" xfId="1" applyNumberFormat="1" applyFont="1" applyBorder="1" applyAlignment="1">
      <alignment horizontal="center"/>
    </xf>
    <xf numFmtId="0" fontId="6" fillId="0" borderId="6" xfId="0" applyFont="1" applyBorder="1" applyAlignment="1">
      <alignment horizontal="center"/>
    </xf>
    <xf numFmtId="0" fontId="6" fillId="0" borderId="6" xfId="0" applyFont="1" applyBorder="1"/>
    <xf numFmtId="0" fontId="3" fillId="3" borderId="4" xfId="0" applyFont="1" applyFill="1" applyBorder="1" applyAlignment="1">
      <alignment horizontal="center" vertical="center"/>
    </xf>
    <xf numFmtId="0" fontId="6" fillId="0" borderId="3" xfId="0" applyFont="1" applyBorder="1" applyAlignment="1">
      <alignment horizontal="center"/>
    </xf>
    <xf numFmtId="0" fontId="6" fillId="0" borderId="3" xfId="0" applyFont="1" applyBorder="1"/>
    <xf numFmtId="43" fontId="6" fillId="0" borderId="3" xfId="1" applyFont="1" applyBorder="1" applyAlignment="1">
      <alignment horizontal="center"/>
    </xf>
    <xf numFmtId="164" fontId="6" fillId="0" borderId="3" xfId="1" applyNumberFormat="1" applyFont="1" applyBorder="1" applyAlignment="1">
      <alignment horizontal="center"/>
    </xf>
    <xf numFmtId="0" fontId="3" fillId="3" borderId="0" xfId="0" applyFont="1" applyFill="1" applyAlignment="1">
      <alignment horizontal="center" vertical="center"/>
    </xf>
    <xf numFmtId="0" fontId="6" fillId="0" borderId="7" xfId="0" applyFont="1" applyBorder="1" applyAlignment="1">
      <alignment horizontal="center"/>
    </xf>
    <xf numFmtId="0" fontId="6" fillId="0" borderId="7" xfId="0" applyFont="1" applyBorder="1"/>
    <xf numFmtId="43" fontId="6" fillId="0" borderId="7" xfId="1" applyFont="1" applyBorder="1" applyAlignment="1">
      <alignment horizontal="center"/>
    </xf>
    <xf numFmtId="164" fontId="6" fillId="0" borderId="7" xfId="1" applyNumberFormat="1" applyFont="1" applyBorder="1" applyAlignment="1">
      <alignment horizontal="center"/>
    </xf>
    <xf numFmtId="0" fontId="4" fillId="0" borderId="16" xfId="0" applyFont="1" applyBorder="1" applyAlignment="1">
      <alignment horizontal="center"/>
    </xf>
    <xf numFmtId="0" fontId="4" fillId="0" borderId="6" xfId="0" applyFont="1" applyBorder="1" applyAlignment="1">
      <alignment horizontal="center"/>
    </xf>
    <xf numFmtId="0" fontId="5" fillId="3" borderId="3" xfId="0" applyFont="1" applyFill="1" applyBorder="1" applyAlignment="1">
      <alignment horizontal="center"/>
    </xf>
    <xf numFmtId="0" fontId="5" fillId="3" borderId="7" xfId="0" applyFont="1" applyFill="1" applyBorder="1" applyAlignment="1">
      <alignment horizontal="center"/>
    </xf>
    <xf numFmtId="1" fontId="6" fillId="0" borderId="7" xfId="0" applyNumberFormat="1" applyFont="1" applyBorder="1" applyAlignment="1">
      <alignment horizontal="center"/>
    </xf>
    <xf numFmtId="1" fontId="6" fillId="0" borderId="3" xfId="0" applyNumberFormat="1" applyFont="1" applyBorder="1" applyAlignment="1">
      <alignment horizontal="center"/>
    </xf>
    <xf numFmtId="0" fontId="5" fillId="3" borderId="10" xfId="0" applyFont="1" applyFill="1" applyBorder="1" applyAlignment="1">
      <alignment horizontal="center"/>
    </xf>
    <xf numFmtId="1" fontId="6" fillId="0" borderId="10" xfId="0" applyNumberFormat="1" applyFont="1" applyBorder="1" applyAlignment="1">
      <alignment horizontal="center"/>
    </xf>
    <xf numFmtId="0" fontId="6" fillId="0" borderId="10" xfId="0" applyFont="1" applyBorder="1"/>
    <xf numFmtId="43" fontId="6" fillId="0" borderId="10" xfId="1" applyFont="1" applyBorder="1" applyAlignment="1">
      <alignment horizontal="center"/>
    </xf>
    <xf numFmtId="164" fontId="6" fillId="0" borderId="10" xfId="1" applyNumberFormat="1" applyFont="1" applyBorder="1" applyAlignment="1">
      <alignment horizontal="center"/>
    </xf>
    <xf numFmtId="10" fontId="4" fillId="0" borderId="0" xfId="0" applyNumberFormat="1" applyFont="1" applyAlignment="1">
      <alignment horizontal="center"/>
    </xf>
    <xf numFmtId="10" fontId="4" fillId="0" borderId="0" xfId="0" applyNumberFormat="1" applyFont="1"/>
    <xf numFmtId="10" fontId="6" fillId="0" borderId="1" xfId="0" applyNumberFormat="1" applyFont="1" applyBorder="1" applyAlignment="1">
      <alignment horizontal="center"/>
    </xf>
    <xf numFmtId="10" fontId="6" fillId="0" borderId="1" xfId="1" applyNumberFormat="1" applyFont="1" applyBorder="1" applyAlignment="1">
      <alignment horizontal="center"/>
    </xf>
    <xf numFmtId="10" fontId="6" fillId="0" borderId="2" xfId="0" applyNumberFormat="1" applyFont="1" applyBorder="1" applyAlignment="1">
      <alignment horizontal="center"/>
    </xf>
    <xf numFmtId="10" fontId="6" fillId="0" borderId="2" xfId="1" applyNumberFormat="1" applyFont="1" applyBorder="1" applyAlignment="1">
      <alignment horizontal="center"/>
    </xf>
    <xf numFmtId="10" fontId="6" fillId="0" borderId="16" xfId="0" applyNumberFormat="1" applyFont="1" applyBorder="1" applyAlignment="1">
      <alignment horizontal="center"/>
    </xf>
    <xf numFmtId="10" fontId="6" fillId="0" borderId="6" xfId="0" applyNumberFormat="1" applyFont="1" applyBorder="1" applyAlignment="1">
      <alignment horizontal="center"/>
    </xf>
    <xf numFmtId="10" fontId="6" fillId="0" borderId="5" xfId="0" applyNumberFormat="1" applyFont="1" applyBorder="1" applyAlignment="1">
      <alignment horizontal="center"/>
    </xf>
    <xf numFmtId="10" fontId="6" fillId="0" borderId="5" xfId="1" applyNumberFormat="1" applyFont="1" applyBorder="1" applyAlignment="1">
      <alignment horizontal="center"/>
    </xf>
    <xf numFmtId="10" fontId="6" fillId="0" borderId="3" xfId="0" applyNumberFormat="1" applyFont="1" applyBorder="1" applyAlignment="1">
      <alignment horizontal="center"/>
    </xf>
    <xf numFmtId="10" fontId="6" fillId="0" borderId="3" xfId="1" applyNumberFormat="1" applyFont="1" applyBorder="1" applyAlignment="1">
      <alignment horizontal="center"/>
    </xf>
    <xf numFmtId="10" fontId="6" fillId="0" borderId="7" xfId="0" applyNumberFormat="1" applyFont="1" applyBorder="1" applyAlignment="1">
      <alignment horizontal="center"/>
    </xf>
    <xf numFmtId="10" fontId="6" fillId="0" borderId="7" xfId="1" applyNumberFormat="1" applyFont="1" applyBorder="1" applyAlignment="1">
      <alignment horizontal="center"/>
    </xf>
    <xf numFmtId="10" fontId="6" fillId="0" borderId="10" xfId="0" applyNumberFormat="1" applyFont="1" applyBorder="1" applyAlignment="1">
      <alignment horizontal="center"/>
    </xf>
    <xf numFmtId="0" fontId="7" fillId="0" borderId="0" xfId="0" applyFont="1"/>
    <xf numFmtId="0" fontId="6" fillId="0" borderId="19" xfId="0" applyFont="1" applyBorder="1"/>
    <xf numFmtId="0" fontId="6" fillId="0" borderId="27" xfId="0" applyFont="1" applyBorder="1"/>
    <xf numFmtId="2" fontId="6" fillId="0" borderId="1" xfId="1" applyNumberFormat="1" applyFont="1" applyBorder="1" applyAlignment="1">
      <alignment horizontal="center"/>
    </xf>
    <xf numFmtId="2" fontId="6" fillId="0" borderId="5" xfId="1" applyNumberFormat="1" applyFont="1" applyBorder="1" applyAlignment="1">
      <alignment horizontal="center"/>
    </xf>
    <xf numFmtId="2" fontId="6" fillId="0" borderId="6" xfId="1" applyNumberFormat="1" applyFont="1" applyBorder="1" applyAlignment="1">
      <alignment horizontal="center"/>
    </xf>
    <xf numFmtId="2" fontId="6" fillId="0" borderId="2" xfId="1" applyNumberFormat="1" applyFont="1" applyBorder="1" applyAlignment="1">
      <alignment horizontal="center"/>
    </xf>
    <xf numFmtId="2" fontId="6" fillId="0" borderId="9" xfId="1" applyNumberFormat="1" applyFont="1" applyBorder="1" applyAlignment="1">
      <alignment horizontal="center"/>
    </xf>
    <xf numFmtId="2" fontId="6" fillId="0" borderId="16" xfId="1" applyNumberFormat="1" applyFont="1" applyBorder="1" applyAlignment="1">
      <alignment horizontal="center"/>
    </xf>
    <xf numFmtId="2" fontId="6" fillId="0" borderId="3" xfId="1" applyNumberFormat="1" applyFont="1" applyBorder="1" applyAlignment="1">
      <alignment horizontal="center"/>
    </xf>
    <xf numFmtId="2" fontId="6" fillId="0" borderId="7" xfId="1" applyNumberFormat="1" applyFont="1" applyBorder="1" applyAlignment="1">
      <alignment horizontal="center"/>
    </xf>
    <xf numFmtId="2" fontId="6" fillId="0" borderId="10" xfId="1" applyNumberFormat="1" applyFont="1" applyBorder="1" applyAlignment="1">
      <alignment horizont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43" fontId="4" fillId="0" borderId="1" xfId="1" applyFont="1" applyBorder="1" applyAlignment="1">
      <alignment horizontal="center"/>
    </xf>
    <xf numFmtId="164" fontId="4" fillId="0" borderId="1" xfId="1" applyNumberFormat="1" applyFont="1" applyBorder="1" applyAlignment="1">
      <alignment horizontal="center"/>
    </xf>
    <xf numFmtId="0" fontId="4" fillId="0" borderId="1" xfId="0" applyFont="1" applyBorder="1"/>
    <xf numFmtId="43" fontId="4" fillId="0" borderId="2" xfId="1" applyFont="1" applyBorder="1" applyAlignment="1">
      <alignment horizontal="center"/>
    </xf>
    <xf numFmtId="164" fontId="4" fillId="0" borderId="2" xfId="1" applyNumberFormat="1" applyFont="1" applyBorder="1" applyAlignment="1">
      <alignment horizontal="center"/>
    </xf>
    <xf numFmtId="0" fontId="4" fillId="0" borderId="2" xfId="0" applyFont="1" applyBorder="1"/>
    <xf numFmtId="0" fontId="6" fillId="6" borderId="1" xfId="0" applyFont="1" applyFill="1" applyBorder="1" applyAlignment="1">
      <alignment horizontal="center" vertical="center" wrapText="1"/>
    </xf>
    <xf numFmtId="0" fontId="6" fillId="6" borderId="21" xfId="0" applyFont="1" applyFill="1" applyBorder="1" applyAlignment="1">
      <alignment vertical="center" wrapText="1"/>
    </xf>
    <xf numFmtId="0" fontId="6" fillId="7" borderId="2" xfId="0" applyFont="1" applyFill="1" applyBorder="1" applyAlignment="1">
      <alignment horizontal="center" vertical="center" wrapText="1"/>
    </xf>
    <xf numFmtId="0" fontId="6" fillId="7" borderId="23" xfId="0" applyFont="1" applyFill="1" applyBorder="1" applyAlignment="1">
      <alignment vertical="center" wrapText="1"/>
    </xf>
    <xf numFmtId="0" fontId="6" fillId="7" borderId="16" xfId="0" applyFont="1" applyFill="1" applyBorder="1" applyAlignment="1">
      <alignment horizontal="center" vertical="center" wrapText="1"/>
    </xf>
    <xf numFmtId="0" fontId="6" fillId="7" borderId="25" xfId="0" applyFont="1" applyFill="1" applyBorder="1" applyAlignment="1">
      <alignment vertical="center" wrapText="1"/>
    </xf>
    <xf numFmtId="0" fontId="6" fillId="6" borderId="5" xfId="0" applyFont="1" applyFill="1" applyBorder="1" applyAlignment="1">
      <alignment horizontal="center" vertical="center" wrapText="1"/>
    </xf>
    <xf numFmtId="0" fontId="6" fillId="6" borderId="22" xfId="0" applyFont="1" applyFill="1" applyBorder="1" applyAlignment="1">
      <alignment vertical="center" wrapText="1"/>
    </xf>
    <xf numFmtId="0" fontId="6" fillId="7" borderId="6" xfId="0" applyFont="1" applyFill="1" applyBorder="1" applyAlignment="1">
      <alignment horizontal="center" vertical="center" wrapText="1"/>
    </xf>
    <xf numFmtId="0" fontId="6" fillId="7" borderId="24" xfId="0" applyFont="1" applyFill="1" applyBorder="1" applyAlignment="1">
      <alignment vertical="center" wrapText="1"/>
    </xf>
    <xf numFmtId="0" fontId="4" fillId="8" borderId="10" xfId="0" applyFont="1" applyFill="1" applyBorder="1" applyAlignment="1">
      <alignment horizontal="center"/>
    </xf>
    <xf numFmtId="0" fontId="6" fillId="8" borderId="15" xfId="0" applyFont="1" applyFill="1" applyBorder="1" applyAlignment="1">
      <alignment horizontal="center"/>
    </xf>
    <xf numFmtId="0" fontId="4" fillId="0" borderId="21" xfId="0" applyFont="1" applyBorder="1" applyAlignment="1">
      <alignment horizontal="center"/>
    </xf>
    <xf numFmtId="0" fontId="4" fillId="0" borderId="24" xfId="0" applyFont="1" applyBorder="1" applyAlignment="1">
      <alignment horizontal="center"/>
    </xf>
    <xf numFmtId="0" fontId="4" fillId="0" borderId="25" xfId="0" applyFont="1" applyBorder="1" applyAlignment="1">
      <alignment horizontal="center"/>
    </xf>
    <xf numFmtId="0" fontId="4" fillId="0" borderId="22" xfId="0" applyFont="1" applyBorder="1" applyAlignment="1">
      <alignment horizontal="center"/>
    </xf>
    <xf numFmtId="0" fontId="4" fillId="0" borderId="23" xfId="0" applyFont="1" applyBorder="1" applyAlignment="1">
      <alignment horizontal="center"/>
    </xf>
    <xf numFmtId="43" fontId="3" fillId="0" borderId="26" xfId="1" applyFont="1" applyBorder="1" applyAlignment="1">
      <alignment horizontal="center" vertical="center" wrapText="1"/>
    </xf>
    <xf numFmtId="0" fontId="10" fillId="5" borderId="8" xfId="0" applyFont="1" applyFill="1" applyBorder="1"/>
    <xf numFmtId="164" fontId="10" fillId="5" borderId="0" xfId="1" applyNumberFormat="1" applyFont="1" applyFill="1" applyBorder="1"/>
    <xf numFmtId="164" fontId="10" fillId="5" borderId="14" xfId="1" applyNumberFormat="1" applyFont="1" applyFill="1" applyBorder="1"/>
    <xf numFmtId="164" fontId="5" fillId="7" borderId="18" xfId="1" applyNumberFormat="1" applyFont="1" applyFill="1" applyBorder="1"/>
    <xf numFmtId="164" fontId="5" fillId="7" borderId="26" xfId="1" applyNumberFormat="1" applyFont="1" applyFill="1" applyBorder="1"/>
    <xf numFmtId="0" fontId="10" fillId="5" borderId="4" xfId="0" applyFont="1" applyFill="1" applyBorder="1"/>
    <xf numFmtId="0" fontId="11" fillId="0" borderId="0" xfId="0" applyFont="1" applyAlignment="1">
      <alignment vertical="top" wrapText="1"/>
    </xf>
    <xf numFmtId="0" fontId="11" fillId="0" borderId="0" xfId="0" applyFont="1" applyAlignment="1">
      <alignment vertical="top"/>
    </xf>
    <xf numFmtId="0" fontId="4" fillId="0" borderId="0" xfId="0" applyFont="1" applyAlignment="1">
      <alignment vertical="top"/>
    </xf>
    <xf numFmtId="10" fontId="6" fillId="10" borderId="16" xfId="0" applyNumberFormat="1" applyFont="1" applyFill="1" applyBorder="1" applyAlignment="1">
      <alignment horizontal="center"/>
    </xf>
    <xf numFmtId="10" fontId="6" fillId="10" borderId="5" xfId="0" applyNumberFormat="1" applyFont="1" applyFill="1" applyBorder="1" applyAlignment="1">
      <alignment horizontal="center"/>
    </xf>
    <xf numFmtId="10" fontId="6" fillId="10" borderId="6" xfId="0" applyNumberFormat="1" applyFont="1" applyFill="1" applyBorder="1" applyAlignment="1">
      <alignment horizontal="center"/>
    </xf>
    <xf numFmtId="43" fontId="6" fillId="10" borderId="16" xfId="1" applyFont="1" applyFill="1" applyBorder="1" applyAlignment="1">
      <alignment horizontal="center"/>
    </xf>
    <xf numFmtId="43" fontId="6" fillId="10" borderId="5" xfId="1" applyFont="1" applyFill="1" applyBorder="1" applyAlignment="1">
      <alignment horizontal="center"/>
    </xf>
    <xf numFmtId="43" fontId="6" fillId="10" borderId="6" xfId="1" applyFont="1" applyFill="1" applyBorder="1" applyAlignment="1">
      <alignment horizontal="center"/>
    </xf>
    <xf numFmtId="10" fontId="6" fillId="10" borderId="1" xfId="0" applyNumberFormat="1" applyFont="1" applyFill="1" applyBorder="1" applyAlignment="1">
      <alignment horizontal="center"/>
    </xf>
    <xf numFmtId="43" fontId="6" fillId="10" borderId="1" xfId="1" applyFont="1" applyFill="1" applyBorder="1" applyAlignment="1">
      <alignment horizontal="center"/>
    </xf>
    <xf numFmtId="10" fontId="6" fillId="10" borderId="2" xfId="0" applyNumberFormat="1" applyFont="1" applyFill="1" applyBorder="1" applyAlignment="1">
      <alignment horizontal="center"/>
    </xf>
    <xf numFmtId="43" fontId="6" fillId="10" borderId="2" xfId="1" applyFont="1" applyFill="1" applyBorder="1" applyAlignment="1">
      <alignment horizontal="center"/>
    </xf>
    <xf numFmtId="10" fontId="6" fillId="10" borderId="9" xfId="0" applyNumberFormat="1" applyFont="1" applyFill="1" applyBorder="1" applyAlignment="1">
      <alignment horizontal="center"/>
    </xf>
    <xf numFmtId="43" fontId="6" fillId="10" borderId="9" xfId="1" applyFont="1" applyFill="1" applyBorder="1" applyAlignment="1">
      <alignment horizontal="center"/>
    </xf>
    <xf numFmtId="10" fontId="6" fillId="10" borderId="3" xfId="0" applyNumberFormat="1" applyFont="1" applyFill="1" applyBorder="1" applyAlignment="1">
      <alignment horizontal="center"/>
    </xf>
    <xf numFmtId="43" fontId="6" fillId="10" borderId="3" xfId="1" applyFont="1" applyFill="1" applyBorder="1" applyAlignment="1">
      <alignment horizontal="center"/>
    </xf>
    <xf numFmtId="10" fontId="6" fillId="10" borderId="7" xfId="0" applyNumberFormat="1" applyFont="1" applyFill="1" applyBorder="1" applyAlignment="1">
      <alignment horizontal="center"/>
    </xf>
    <xf numFmtId="43" fontId="6" fillId="10" borderId="7" xfId="1" applyFont="1" applyFill="1" applyBorder="1" applyAlignment="1">
      <alignment horizontal="center"/>
    </xf>
    <xf numFmtId="43" fontId="4" fillId="0" borderId="0" xfId="1" applyFont="1" applyAlignment="1">
      <alignment vertical="top" wrapText="1"/>
    </xf>
    <xf numFmtId="3" fontId="4" fillId="0" borderId="36" xfId="2" applyNumberFormat="1" applyFont="1" applyBorder="1" applyAlignment="1">
      <alignment horizontal="center"/>
    </xf>
    <xf numFmtId="0" fontId="4" fillId="0" borderId="36" xfId="0" applyFont="1" applyBorder="1" applyAlignment="1">
      <alignment horizontal="center"/>
    </xf>
    <xf numFmtId="4" fontId="4" fillId="0" borderId="36" xfId="0" applyNumberFormat="1" applyFont="1" applyBorder="1" applyAlignment="1">
      <alignment horizontal="center"/>
    </xf>
    <xf numFmtId="0" fontId="3" fillId="0" borderId="0" xfId="0" applyFont="1" applyAlignment="1">
      <alignment horizontal="center" vertical="center" textRotation="90"/>
    </xf>
    <xf numFmtId="0" fontId="4" fillId="0" borderId="0" xfId="0" applyFont="1" applyAlignment="1">
      <alignment vertical="center"/>
    </xf>
    <xf numFmtId="0" fontId="4" fillId="0" borderId="39" xfId="0" applyFont="1" applyBorder="1" applyAlignment="1">
      <alignment horizontal="center"/>
    </xf>
    <xf numFmtId="0" fontId="4" fillId="0" borderId="42" xfId="0" applyFont="1" applyBorder="1" applyAlignment="1">
      <alignment horizontal="center"/>
    </xf>
    <xf numFmtId="0" fontId="4" fillId="0" borderId="43" xfId="0" applyFont="1" applyBorder="1" applyAlignment="1">
      <alignment horizontal="center"/>
    </xf>
    <xf numFmtId="0" fontId="4" fillId="0" borderId="46" xfId="0" applyFont="1" applyBorder="1" applyAlignment="1">
      <alignment horizontal="center"/>
    </xf>
    <xf numFmtId="0" fontId="4" fillId="0" borderId="47" xfId="0" applyFont="1" applyBorder="1" applyAlignment="1">
      <alignment horizontal="center"/>
    </xf>
    <xf numFmtId="0" fontId="3" fillId="0" borderId="0" xfId="0" applyFont="1" applyAlignment="1">
      <alignment horizontal="center" vertical="center" textRotation="90" wrapText="1"/>
    </xf>
    <xf numFmtId="0" fontId="6" fillId="0" borderId="32" xfId="0" applyFont="1" applyBorder="1"/>
    <xf numFmtId="0" fontId="6" fillId="0" borderId="33" xfId="0" applyFont="1" applyBorder="1"/>
    <xf numFmtId="2" fontId="4" fillId="0" borderId="36" xfId="0" applyNumberFormat="1" applyFont="1" applyBorder="1" applyAlignment="1">
      <alignment horizontal="center"/>
    </xf>
    <xf numFmtId="9" fontId="4" fillId="0" borderId="36" xfId="2" applyFont="1" applyBorder="1" applyAlignment="1">
      <alignment horizontal="center"/>
    </xf>
    <xf numFmtId="0" fontId="6" fillId="0" borderId="34" xfId="0" applyFont="1" applyBorder="1"/>
    <xf numFmtId="0" fontId="4" fillId="0" borderId="38" xfId="0" applyFont="1" applyBorder="1" applyAlignment="1">
      <alignment horizontal="center"/>
    </xf>
    <xf numFmtId="0" fontId="6" fillId="0" borderId="35" xfId="0" applyFont="1" applyBorder="1"/>
    <xf numFmtId="0" fontId="6" fillId="0" borderId="0" xfId="0" applyFont="1"/>
    <xf numFmtId="0" fontId="4" fillId="0" borderId="32" xfId="0" applyFont="1" applyBorder="1"/>
    <xf numFmtId="10" fontId="4" fillId="0" borderId="36" xfId="0" applyNumberFormat="1" applyFont="1" applyBorder="1" applyAlignment="1">
      <alignment horizontal="center"/>
    </xf>
    <xf numFmtId="0" fontId="4" fillId="0" borderId="33" xfId="0" applyFont="1" applyBorder="1"/>
    <xf numFmtId="0" fontId="4" fillId="0" borderId="34" xfId="0" applyFont="1" applyBorder="1"/>
    <xf numFmtId="10" fontId="4" fillId="0" borderId="38" xfId="0" applyNumberFormat="1" applyFont="1" applyBorder="1" applyAlignment="1">
      <alignment horizontal="center"/>
    </xf>
    <xf numFmtId="0" fontId="4" fillId="0" borderId="35" xfId="0" applyFont="1" applyBorder="1"/>
    <xf numFmtId="2" fontId="4" fillId="0" borderId="38" xfId="0" applyNumberFormat="1" applyFont="1" applyBorder="1" applyAlignment="1">
      <alignment horizontal="center"/>
    </xf>
    <xf numFmtId="0" fontId="6" fillId="0" borderId="36" xfId="0" applyFont="1" applyBorder="1" applyAlignment="1">
      <alignment horizontal="center"/>
    </xf>
    <xf numFmtId="0" fontId="6" fillId="4" borderId="33" xfId="0" applyFont="1" applyFill="1" applyBorder="1"/>
    <xf numFmtId="0" fontId="6" fillId="0" borderId="39" xfId="0" applyFont="1" applyBorder="1" applyAlignment="1">
      <alignment horizontal="center"/>
    </xf>
    <xf numFmtId="10" fontId="4" fillId="0" borderId="40" xfId="0" applyNumberFormat="1" applyFont="1" applyBorder="1" applyAlignment="1">
      <alignment horizontal="center"/>
    </xf>
    <xf numFmtId="0" fontId="4" fillId="0" borderId="41" xfId="0" applyFont="1" applyBorder="1"/>
    <xf numFmtId="0" fontId="6" fillId="0" borderId="44" xfId="0" applyFont="1" applyBorder="1"/>
    <xf numFmtId="0" fontId="4" fillId="0" borderId="45" xfId="0" applyFont="1" applyBorder="1"/>
    <xf numFmtId="0" fontId="6" fillId="0" borderId="48" xfId="0" applyFont="1" applyBorder="1"/>
    <xf numFmtId="9" fontId="6" fillId="0" borderId="36" xfId="0" applyNumberFormat="1" applyFont="1" applyBorder="1" applyAlignment="1">
      <alignment horizontal="center"/>
    </xf>
    <xf numFmtId="9" fontId="6" fillId="0" borderId="39" xfId="0" applyNumberFormat="1" applyFont="1" applyBorder="1" applyAlignment="1">
      <alignment horizontal="center"/>
    </xf>
    <xf numFmtId="165" fontId="6" fillId="0" borderId="36" xfId="0" applyNumberFormat="1" applyFont="1" applyBorder="1" applyAlignment="1">
      <alignment horizontal="center"/>
    </xf>
    <xf numFmtId="165" fontId="6" fillId="0" borderId="39" xfId="0" applyNumberFormat="1" applyFont="1" applyBorder="1" applyAlignment="1">
      <alignment horizontal="center"/>
    </xf>
    <xf numFmtId="2" fontId="4" fillId="0" borderId="40" xfId="0" applyNumberFormat="1" applyFont="1" applyBorder="1" applyAlignment="1">
      <alignment horizontal="center"/>
    </xf>
    <xf numFmtId="0" fontId="4" fillId="0" borderId="58" xfId="0" applyFont="1" applyBorder="1"/>
    <xf numFmtId="10" fontId="4" fillId="0" borderId="59" xfId="0" applyNumberFormat="1" applyFont="1" applyBorder="1" applyAlignment="1">
      <alignment horizontal="center"/>
    </xf>
    <xf numFmtId="10" fontId="4" fillId="0" borderId="60" xfId="0" applyNumberFormat="1" applyFont="1" applyBorder="1" applyAlignment="1">
      <alignment horizontal="center"/>
    </xf>
    <xf numFmtId="0" fontId="6" fillId="0" borderId="60" xfId="0" applyFont="1" applyBorder="1"/>
    <xf numFmtId="10" fontId="6" fillId="0" borderId="38" xfId="0" applyNumberFormat="1" applyFont="1" applyBorder="1" applyAlignment="1">
      <alignment horizontal="center"/>
    </xf>
    <xf numFmtId="11" fontId="6" fillId="0" borderId="40" xfId="0" applyNumberFormat="1" applyFont="1" applyBorder="1" applyAlignment="1">
      <alignment horizontal="center"/>
    </xf>
    <xf numFmtId="11" fontId="4" fillId="0" borderId="0" xfId="0" applyNumberFormat="1" applyFont="1" applyAlignment="1">
      <alignment horizontal="center"/>
    </xf>
    <xf numFmtId="43" fontId="4" fillId="0" borderId="36" xfId="1" applyFont="1" applyBorder="1" applyAlignment="1"/>
    <xf numFmtId="43" fontId="4" fillId="0" borderId="38" xfId="1" applyFont="1" applyBorder="1" applyAlignment="1"/>
    <xf numFmtId="3" fontId="4" fillId="0" borderId="0" xfId="0" applyNumberFormat="1" applyFont="1"/>
    <xf numFmtId="0" fontId="6" fillId="0" borderId="30" xfId="0" applyFont="1" applyBorder="1"/>
    <xf numFmtId="3" fontId="4" fillId="0" borderId="37" xfId="2" applyNumberFormat="1" applyFont="1" applyBorder="1" applyAlignment="1">
      <alignment horizontal="center"/>
    </xf>
    <xf numFmtId="0" fontId="6" fillId="0" borderId="31" xfId="0" applyFont="1" applyBorder="1"/>
    <xf numFmtId="0" fontId="4" fillId="0" borderId="14" xfId="0" applyFont="1" applyBorder="1"/>
    <xf numFmtId="0" fontId="3" fillId="11" borderId="4" xfId="0" applyFont="1" applyFill="1" applyBorder="1" applyAlignment="1">
      <alignment horizontal="center"/>
    </xf>
    <xf numFmtId="0" fontId="3" fillId="11" borderId="3" xfId="0" applyFont="1" applyFill="1" applyBorder="1" applyAlignment="1">
      <alignment horizontal="center"/>
    </xf>
    <xf numFmtId="43" fontId="3" fillId="11" borderId="18" xfId="1" applyFont="1" applyFill="1" applyBorder="1" applyAlignment="1">
      <alignment horizontal="center"/>
    </xf>
    <xf numFmtId="164" fontId="3" fillId="11" borderId="3" xfId="1" applyNumberFormat="1" applyFont="1" applyFill="1" applyBorder="1" applyAlignment="1">
      <alignment horizontal="center"/>
    </xf>
    <xf numFmtId="10" fontId="3" fillId="11" borderId="4" xfId="0" applyNumberFormat="1" applyFont="1" applyFill="1" applyBorder="1" applyAlignment="1">
      <alignment horizontal="center"/>
    </xf>
    <xf numFmtId="43" fontId="3" fillId="11" borderId="3" xfId="1" applyFont="1" applyFill="1" applyBorder="1" applyAlignment="1">
      <alignment horizontal="center"/>
    </xf>
    <xf numFmtId="0" fontId="3" fillId="11" borderId="4" xfId="0" applyFont="1" applyFill="1" applyBorder="1" applyAlignment="1">
      <alignment horizontal="center" vertical="center"/>
    </xf>
    <xf numFmtId="0" fontId="3" fillId="11" borderId="3" xfId="0" applyFont="1" applyFill="1" applyBorder="1" applyAlignment="1">
      <alignment horizontal="center" vertical="center"/>
    </xf>
    <xf numFmtId="43" fontId="3" fillId="11" borderId="18" xfId="1" applyFont="1" applyFill="1" applyBorder="1" applyAlignment="1">
      <alignment horizontal="center" vertical="center" wrapText="1"/>
    </xf>
    <xf numFmtId="164" fontId="3" fillId="11" borderId="3" xfId="1" applyNumberFormat="1" applyFont="1" applyFill="1" applyBorder="1" applyAlignment="1">
      <alignment horizontal="center" vertical="center" wrapText="1"/>
    </xf>
    <xf numFmtId="0" fontId="3" fillId="11" borderId="3" xfId="0" applyFont="1" applyFill="1" applyBorder="1" applyAlignment="1">
      <alignment horizontal="center" vertical="center" wrapText="1"/>
    </xf>
    <xf numFmtId="0" fontId="3" fillId="11" borderId="17" xfId="0" applyFont="1" applyFill="1" applyBorder="1" applyAlignment="1">
      <alignment horizontal="center" vertical="center"/>
    </xf>
    <xf numFmtId="0" fontId="3" fillId="11" borderId="9" xfId="0" applyFont="1" applyFill="1" applyBorder="1" applyAlignment="1">
      <alignment horizontal="center" vertical="center"/>
    </xf>
    <xf numFmtId="43" fontId="3" fillId="11" borderId="3" xfId="1" applyFont="1" applyFill="1" applyBorder="1" applyAlignment="1">
      <alignment horizontal="center" vertical="center" wrapText="1"/>
    </xf>
    <xf numFmtId="0" fontId="3" fillId="11" borderId="11" xfId="0" applyFont="1" applyFill="1" applyBorder="1" applyAlignment="1">
      <alignment horizontal="center" vertical="center"/>
    </xf>
    <xf numFmtId="43" fontId="8" fillId="11" borderId="3" xfId="1" applyFont="1" applyFill="1" applyBorder="1" applyAlignment="1">
      <alignment horizontal="center" vertical="center" wrapText="1"/>
    </xf>
    <xf numFmtId="0" fontId="5" fillId="12" borderId="54" xfId="0" applyFont="1" applyFill="1" applyBorder="1" applyAlignment="1">
      <alignment horizontal="center"/>
    </xf>
    <xf numFmtId="0" fontId="5" fillId="12" borderId="61" xfId="0" applyFont="1" applyFill="1" applyBorder="1" applyAlignment="1">
      <alignment horizontal="center"/>
    </xf>
    <xf numFmtId="0" fontId="5" fillId="12" borderId="62" xfId="0" applyFont="1" applyFill="1" applyBorder="1" applyAlignment="1">
      <alignment horizontal="center"/>
    </xf>
    <xf numFmtId="0" fontId="5" fillId="12" borderId="37" xfId="0" applyFont="1" applyFill="1" applyBorder="1" applyAlignment="1">
      <alignment horizontal="center"/>
    </xf>
    <xf numFmtId="0" fontId="5" fillId="12" borderId="31" xfId="0" applyFont="1" applyFill="1" applyBorder="1" applyAlignment="1">
      <alignment horizontal="center"/>
    </xf>
    <xf numFmtId="0" fontId="5" fillId="12" borderId="30" xfId="0" applyFont="1" applyFill="1" applyBorder="1" applyAlignment="1">
      <alignment horizontal="center"/>
    </xf>
    <xf numFmtId="0" fontId="4" fillId="0" borderId="3" xfId="0" applyFont="1" applyBorder="1" applyAlignment="1">
      <alignment wrapText="1"/>
    </xf>
    <xf numFmtId="0" fontId="4" fillId="0" borderId="7" xfId="0" applyFont="1" applyBorder="1"/>
    <xf numFmtId="0" fontId="4" fillId="0" borderId="5" xfId="0" applyFont="1" applyBorder="1"/>
    <xf numFmtId="0" fontId="4" fillId="0" borderId="26" xfId="0" applyFont="1" applyBorder="1" applyAlignment="1">
      <alignment vertical="center"/>
    </xf>
    <xf numFmtId="0" fontId="4" fillId="0" borderId="26" xfId="0" applyFont="1" applyBorder="1" applyAlignment="1">
      <alignment wrapText="1"/>
    </xf>
    <xf numFmtId="0" fontId="3" fillId="0" borderId="0" xfId="0" applyFont="1" applyAlignment="1">
      <alignment vertical="center"/>
    </xf>
    <xf numFmtId="0" fontId="5" fillId="7" borderId="12" xfId="0" applyFont="1" applyFill="1" applyBorder="1"/>
    <xf numFmtId="164" fontId="16" fillId="7" borderId="28" xfId="1" applyNumberFormat="1" applyFont="1" applyFill="1" applyBorder="1"/>
    <xf numFmtId="164" fontId="16" fillId="7" borderId="15" xfId="1" applyNumberFormat="1" applyFont="1" applyFill="1" applyBorder="1"/>
    <xf numFmtId="0" fontId="4" fillId="4" borderId="11" xfId="0" applyFont="1" applyFill="1" applyBorder="1"/>
    <xf numFmtId="164" fontId="16" fillId="4" borderId="9" xfId="1" applyNumberFormat="1" applyFont="1" applyFill="1" applyBorder="1"/>
    <xf numFmtId="0" fontId="4" fillId="4" borderId="8" xfId="0" applyFont="1" applyFill="1" applyBorder="1"/>
    <xf numFmtId="164" fontId="16" fillId="4" borderId="7" xfId="1" applyNumberFormat="1" applyFont="1" applyFill="1" applyBorder="1"/>
    <xf numFmtId="0" fontId="4" fillId="4" borderId="12" xfId="0" applyFont="1" applyFill="1" applyBorder="1"/>
    <xf numFmtId="164" fontId="16" fillId="4" borderId="10" xfId="1" applyNumberFormat="1" applyFont="1" applyFill="1" applyBorder="1"/>
    <xf numFmtId="0" fontId="6" fillId="4" borderId="8" xfId="0" applyFont="1" applyFill="1" applyBorder="1"/>
    <xf numFmtId="0" fontId="5" fillId="3" borderId="12" xfId="0" applyFont="1" applyFill="1" applyBorder="1"/>
    <xf numFmtId="164" fontId="5" fillId="3" borderId="10" xfId="1" applyNumberFormat="1" applyFont="1" applyFill="1" applyBorder="1"/>
    <xf numFmtId="0" fontId="5" fillId="7" borderId="4" xfId="0" applyFont="1" applyFill="1" applyBorder="1"/>
    <xf numFmtId="164" fontId="5" fillId="7" borderId="3" xfId="1" applyNumberFormat="1" applyFont="1" applyFill="1" applyBorder="1"/>
    <xf numFmtId="0" fontId="4" fillId="4" borderId="29" xfId="0" applyFont="1" applyFill="1" applyBorder="1"/>
    <xf numFmtId="164" fontId="16" fillId="4" borderId="16" xfId="1" applyNumberFormat="1" applyFont="1" applyFill="1" applyBorder="1"/>
    <xf numFmtId="0" fontId="4" fillId="4" borderId="0" xfId="0" applyFont="1" applyFill="1"/>
    <xf numFmtId="164" fontId="4" fillId="0" borderId="7" xfId="1" applyNumberFormat="1" applyFont="1" applyBorder="1"/>
    <xf numFmtId="164" fontId="4" fillId="0" borderId="0" xfId="0" applyNumberFormat="1" applyFont="1"/>
    <xf numFmtId="0" fontId="5" fillId="7" borderId="11" xfId="0" applyFont="1" applyFill="1" applyBorder="1"/>
    <xf numFmtId="164" fontId="5" fillId="7" borderId="9" xfId="1" applyNumberFormat="1" applyFont="1" applyFill="1" applyBorder="1"/>
    <xf numFmtId="164" fontId="10" fillId="5" borderId="18" xfId="1" applyNumberFormat="1" applyFont="1" applyFill="1" applyBorder="1"/>
    <xf numFmtId="164" fontId="10" fillId="5" borderId="26" xfId="1" applyNumberFormat="1" applyFont="1" applyFill="1" applyBorder="1"/>
    <xf numFmtId="164" fontId="16" fillId="7" borderId="17" xfId="1" applyNumberFormat="1" applyFont="1" applyFill="1" applyBorder="1"/>
    <xf numFmtId="164" fontId="16" fillId="7" borderId="13" xfId="1" applyNumberFormat="1" applyFont="1" applyFill="1" applyBorder="1"/>
    <xf numFmtId="164" fontId="4" fillId="4" borderId="11" xfId="1" applyNumberFormat="1" applyFont="1" applyFill="1" applyBorder="1"/>
    <xf numFmtId="164" fontId="4" fillId="4" borderId="9" xfId="1" applyNumberFormat="1" applyFont="1" applyFill="1" applyBorder="1"/>
    <xf numFmtId="164" fontId="4" fillId="4" borderId="8" xfId="1" applyNumberFormat="1" applyFont="1" applyFill="1" applyBorder="1"/>
    <xf numFmtId="164" fontId="4" fillId="4" borderId="7" xfId="1" applyNumberFormat="1" applyFont="1" applyFill="1" applyBorder="1"/>
    <xf numFmtId="0" fontId="5" fillId="3" borderId="8" xfId="0" applyFont="1" applyFill="1" applyBorder="1"/>
    <xf numFmtId="164" fontId="5" fillId="3" borderId="7" xfId="1" applyNumberFormat="1" applyFont="1" applyFill="1" applyBorder="1"/>
    <xf numFmtId="0" fontId="6" fillId="4" borderId="11" xfId="0" applyFont="1" applyFill="1" applyBorder="1"/>
    <xf numFmtId="0" fontId="4" fillId="4" borderId="7" xfId="0" applyFont="1" applyFill="1" applyBorder="1"/>
    <xf numFmtId="0" fontId="17" fillId="5" borderId="4" xfId="0" applyFont="1" applyFill="1" applyBorder="1"/>
    <xf numFmtId="164" fontId="17" fillId="5" borderId="18" xfId="1" applyNumberFormat="1" applyFont="1" applyFill="1" applyBorder="1"/>
    <xf numFmtId="164" fontId="17" fillId="5" borderId="26" xfId="1" applyNumberFormat="1" applyFont="1" applyFill="1" applyBorder="1"/>
    <xf numFmtId="164" fontId="16" fillId="7" borderId="18" xfId="1" applyNumberFormat="1" applyFont="1" applyFill="1" applyBorder="1"/>
    <xf numFmtId="164" fontId="16" fillId="7" borderId="26" xfId="1" applyNumberFormat="1" applyFont="1" applyFill="1" applyBorder="1"/>
    <xf numFmtId="0" fontId="4" fillId="0" borderId="30" xfId="0" applyFont="1" applyBorder="1"/>
    <xf numFmtId="10" fontId="4" fillId="0" borderId="31" xfId="0" applyNumberFormat="1" applyFont="1" applyBorder="1"/>
    <xf numFmtId="10" fontId="4" fillId="0" borderId="33" xfId="0" applyNumberFormat="1" applyFont="1" applyBorder="1"/>
    <xf numFmtId="0" fontId="10" fillId="5" borderId="11" xfId="0" applyFont="1" applyFill="1" applyBorder="1"/>
    <xf numFmtId="164" fontId="17" fillId="5" borderId="17" xfId="1" applyNumberFormat="1" applyFont="1" applyFill="1" applyBorder="1"/>
    <xf numFmtId="164" fontId="17" fillId="5" borderId="13" xfId="1" applyNumberFormat="1" applyFont="1" applyFill="1" applyBorder="1"/>
    <xf numFmtId="0" fontId="5" fillId="9" borderId="3" xfId="0" applyFont="1" applyFill="1" applyBorder="1"/>
    <xf numFmtId="164" fontId="6" fillId="9" borderId="3" xfId="1" applyNumberFormat="1" applyFont="1" applyFill="1" applyBorder="1"/>
    <xf numFmtId="0" fontId="10" fillId="5" borderId="12" xfId="0" applyFont="1" applyFill="1" applyBorder="1"/>
    <xf numFmtId="164" fontId="17" fillId="5" borderId="28" xfId="1" applyNumberFormat="1" applyFont="1" applyFill="1" applyBorder="1"/>
    <xf numFmtId="164" fontId="17" fillId="5" borderId="15" xfId="1" applyNumberFormat="1" applyFont="1" applyFill="1" applyBorder="1"/>
    <xf numFmtId="0" fontId="5" fillId="8" borderId="4" xfId="0" applyFont="1" applyFill="1" applyBorder="1"/>
    <xf numFmtId="164" fontId="18" fillId="8" borderId="3" xfId="1" applyNumberFormat="1" applyFont="1" applyFill="1" applyBorder="1"/>
    <xf numFmtId="10" fontId="4" fillId="0" borderId="35" xfId="0" applyNumberFormat="1" applyFont="1" applyBorder="1"/>
    <xf numFmtId="164" fontId="4" fillId="0" borderId="0" xfId="1" applyNumberFormat="1" applyFont="1"/>
    <xf numFmtId="0" fontId="3" fillId="0" borderId="0" xfId="0" applyFont="1" applyAlignment="1">
      <alignment horizontal="center" vertical="center"/>
    </xf>
    <xf numFmtId="0" fontId="5" fillId="0" borderId="0" xfId="0" applyFont="1" applyAlignment="1">
      <alignment horizontal="center" vertical="center" wrapText="1"/>
    </xf>
    <xf numFmtId="43" fontId="4" fillId="0" borderId="0" xfId="0" applyNumberFormat="1" applyFont="1"/>
    <xf numFmtId="43" fontId="3" fillId="0" borderId="0" xfId="0" applyNumberFormat="1" applyFont="1" applyAlignment="1">
      <alignment horizontal="center" vertical="center"/>
    </xf>
    <xf numFmtId="0" fontId="4" fillId="0" borderId="30" xfId="0" applyFont="1" applyBorder="1" applyAlignment="1">
      <alignment vertical="center"/>
    </xf>
    <xf numFmtId="43" fontId="4" fillId="0" borderId="31" xfId="0" applyNumberFormat="1" applyFont="1" applyBorder="1" applyAlignment="1">
      <alignment vertical="center"/>
    </xf>
    <xf numFmtId="0" fontId="4" fillId="0" borderId="32" xfId="0" applyFont="1" applyBorder="1" applyAlignment="1">
      <alignment vertical="center"/>
    </xf>
    <xf numFmtId="43" fontId="4" fillId="0" borderId="33" xfId="0" applyNumberFormat="1" applyFont="1" applyBorder="1" applyAlignment="1">
      <alignment vertical="center"/>
    </xf>
    <xf numFmtId="0" fontId="17" fillId="0" borderId="0" xfId="0" applyFont="1" applyAlignment="1">
      <alignment vertical="center"/>
    </xf>
    <xf numFmtId="43" fontId="4" fillId="0" borderId="0" xfId="0" applyNumberFormat="1" applyFont="1" applyAlignment="1">
      <alignment vertical="center"/>
    </xf>
    <xf numFmtId="0" fontId="4" fillId="0" borderId="55" xfId="0" applyFont="1" applyBorder="1" applyAlignment="1">
      <alignment vertical="center"/>
    </xf>
    <xf numFmtId="43" fontId="4" fillId="0" borderId="56" xfId="0" applyNumberFormat="1" applyFont="1" applyBorder="1" applyAlignment="1">
      <alignment vertical="center"/>
    </xf>
    <xf numFmtId="0" fontId="3" fillId="0" borderId="53" xfId="0" applyFont="1" applyBorder="1" applyAlignment="1">
      <alignment vertical="center"/>
    </xf>
    <xf numFmtId="43" fontId="3" fillId="0" borderId="57" xfId="0" applyNumberFormat="1" applyFont="1" applyBorder="1" applyAlignment="1">
      <alignment vertical="center"/>
    </xf>
    <xf numFmtId="0" fontId="4" fillId="0" borderId="19" xfId="0" applyFont="1" applyBorder="1" applyAlignment="1">
      <alignment vertical="center"/>
    </xf>
    <xf numFmtId="43" fontId="4" fillId="0" borderId="1" xfId="0" applyNumberFormat="1" applyFont="1" applyBorder="1" applyAlignment="1">
      <alignment vertical="center"/>
    </xf>
    <xf numFmtId="43" fontId="4" fillId="0" borderId="31" xfId="0" applyNumberFormat="1" applyFont="1" applyBorder="1"/>
    <xf numFmtId="0" fontId="4" fillId="0" borderId="20" xfId="0" applyFont="1" applyBorder="1" applyAlignment="1">
      <alignment vertical="center"/>
    </xf>
    <xf numFmtId="43" fontId="4" fillId="0" borderId="16" xfId="0" applyNumberFormat="1" applyFont="1" applyBorder="1" applyAlignment="1">
      <alignment vertical="center"/>
    </xf>
    <xf numFmtId="43" fontId="4" fillId="0" borderId="33" xfId="0" applyNumberFormat="1" applyFont="1" applyBorder="1"/>
    <xf numFmtId="0" fontId="4" fillId="0" borderId="27" xfId="0" applyFont="1" applyBorder="1" applyAlignment="1">
      <alignment vertical="center"/>
    </xf>
    <xf numFmtId="43" fontId="4" fillId="0" borderId="10" xfId="0" applyNumberFormat="1" applyFont="1" applyBorder="1" applyAlignment="1">
      <alignment vertical="center"/>
    </xf>
    <xf numFmtId="0" fontId="4" fillId="0" borderId="29" xfId="0" applyFont="1" applyBorder="1" applyAlignment="1">
      <alignment vertical="center"/>
    </xf>
    <xf numFmtId="0" fontId="4" fillId="0" borderId="12" xfId="0" applyFont="1" applyBorder="1" applyAlignment="1">
      <alignment vertical="center"/>
    </xf>
    <xf numFmtId="43" fontId="4" fillId="0" borderId="35" xfId="0" applyNumberFormat="1" applyFont="1" applyBorder="1"/>
    <xf numFmtId="0" fontId="5" fillId="0" borderId="51" xfId="0" applyFont="1" applyBorder="1" applyAlignment="1">
      <alignment vertical="center"/>
    </xf>
    <xf numFmtId="43" fontId="5" fillId="0" borderId="52" xfId="0" applyNumberFormat="1" applyFont="1" applyBorder="1" applyAlignment="1">
      <alignment vertical="center"/>
    </xf>
    <xf numFmtId="0" fontId="5" fillId="0" borderId="20" xfId="0" applyFont="1" applyBorder="1" applyAlignment="1">
      <alignment vertical="center"/>
    </xf>
    <xf numFmtId="43" fontId="5" fillId="0" borderId="5" xfId="0" applyNumberFormat="1" applyFont="1" applyBorder="1" applyAlignment="1">
      <alignment vertical="center"/>
    </xf>
    <xf numFmtId="0" fontId="5" fillId="0" borderId="50" xfId="0" applyFont="1" applyBorder="1" applyAlignment="1">
      <alignment vertical="center"/>
    </xf>
    <xf numFmtId="43" fontId="5" fillId="0" borderId="6" xfId="0" applyNumberFormat="1" applyFont="1" applyBorder="1" applyAlignment="1">
      <alignment vertical="center"/>
    </xf>
    <xf numFmtId="0" fontId="5" fillId="0" borderId="27" xfId="0" applyFont="1" applyBorder="1" applyAlignment="1">
      <alignment vertical="center"/>
    </xf>
    <xf numFmtId="43" fontId="5" fillId="0" borderId="2" xfId="0" applyNumberFormat="1" applyFont="1" applyBorder="1" applyAlignment="1">
      <alignment vertical="center"/>
    </xf>
    <xf numFmtId="43" fontId="4" fillId="0" borderId="2" xfId="0" applyNumberFormat="1" applyFont="1" applyBorder="1" applyAlignment="1">
      <alignment vertical="center"/>
    </xf>
    <xf numFmtId="0" fontId="5" fillId="0" borderId="19" xfId="0" applyFont="1" applyBorder="1" applyAlignment="1">
      <alignment horizontal="center" vertical="center"/>
    </xf>
    <xf numFmtId="0" fontId="5" fillId="0" borderId="19" xfId="0" applyFont="1" applyBorder="1" applyAlignment="1">
      <alignment vertical="center"/>
    </xf>
    <xf numFmtId="43" fontId="5" fillId="0" borderId="1" xfId="0" applyNumberFormat="1" applyFont="1" applyBorder="1" applyAlignment="1">
      <alignment vertical="center"/>
    </xf>
    <xf numFmtId="0" fontId="5" fillId="0" borderId="27" xfId="0" applyFont="1" applyBorder="1" applyAlignment="1">
      <alignment horizontal="center" vertical="center"/>
    </xf>
    <xf numFmtId="0" fontId="5" fillId="12" borderId="4" xfId="0" applyFont="1" applyFill="1" applyBorder="1" applyAlignment="1">
      <alignment horizontal="center" vertical="center" wrapText="1"/>
    </xf>
    <xf numFmtId="0" fontId="5" fillId="12" borderId="4" xfId="0" applyFont="1" applyFill="1" applyBorder="1" applyAlignment="1">
      <alignment horizontal="center" vertical="center"/>
    </xf>
    <xf numFmtId="0" fontId="5" fillId="12" borderId="3" xfId="0" applyFont="1" applyFill="1" applyBorder="1" applyAlignment="1">
      <alignment horizontal="center" vertical="center" wrapText="1"/>
    </xf>
    <xf numFmtId="0" fontId="5" fillId="12" borderId="53" xfId="0" applyFont="1" applyFill="1" applyBorder="1" applyAlignment="1">
      <alignment horizontal="center" vertical="center" wrapText="1"/>
    </xf>
    <xf numFmtId="0" fontId="5" fillId="12" borderId="54" xfId="0" applyFont="1" applyFill="1" applyBorder="1" applyAlignment="1">
      <alignment horizontal="center" vertical="center"/>
    </xf>
    <xf numFmtId="0" fontId="5" fillId="12" borderId="11" xfId="0" applyFont="1" applyFill="1" applyBorder="1" applyAlignment="1">
      <alignment horizontal="center" vertical="center" wrapText="1"/>
    </xf>
    <xf numFmtId="0" fontId="5" fillId="12" borderId="9" xfId="0" applyFont="1" applyFill="1" applyBorder="1" applyAlignment="1">
      <alignment horizontal="center" vertical="center" wrapText="1"/>
    </xf>
    <xf numFmtId="164" fontId="5" fillId="11" borderId="9" xfId="1" applyNumberFormat="1" applyFont="1" applyFill="1" applyBorder="1" applyAlignment="1">
      <alignment horizontal="center" wrapText="1"/>
    </xf>
    <xf numFmtId="2" fontId="6" fillId="0" borderId="1" xfId="1" applyNumberFormat="1" applyFont="1" applyBorder="1" applyAlignment="1">
      <alignment horizontal="center" vertical="center"/>
    </xf>
    <xf numFmtId="9" fontId="6" fillId="0" borderId="1" xfId="1" applyNumberFormat="1" applyFont="1" applyBorder="1" applyAlignment="1">
      <alignment horizontal="center" vertical="center"/>
    </xf>
    <xf numFmtId="10" fontId="6" fillId="0" borderId="1" xfId="1" applyNumberFormat="1" applyFont="1" applyBorder="1" applyAlignment="1">
      <alignment horizontal="center" vertical="center"/>
    </xf>
    <xf numFmtId="2" fontId="6" fillId="0" borderId="5" xfId="1" applyNumberFormat="1" applyFont="1" applyBorder="1" applyAlignment="1">
      <alignment horizontal="center" vertical="center"/>
    </xf>
    <xf numFmtId="9" fontId="6" fillId="0" borderId="5" xfId="1" applyNumberFormat="1" applyFont="1" applyBorder="1" applyAlignment="1">
      <alignment horizontal="center" vertical="center"/>
    </xf>
    <xf numFmtId="10" fontId="6" fillId="0" borderId="5" xfId="1" applyNumberFormat="1" applyFont="1" applyBorder="1" applyAlignment="1">
      <alignment horizontal="center" vertical="center"/>
    </xf>
    <xf numFmtId="2" fontId="6" fillId="0" borderId="6" xfId="1" applyNumberFormat="1" applyFont="1" applyBorder="1" applyAlignment="1">
      <alignment horizontal="center" vertical="center"/>
    </xf>
    <xf numFmtId="9" fontId="6" fillId="0" borderId="6" xfId="1" applyNumberFormat="1" applyFont="1" applyBorder="1" applyAlignment="1">
      <alignment horizontal="center" vertical="center"/>
    </xf>
    <xf numFmtId="10" fontId="6" fillId="0" borderId="6" xfId="1" applyNumberFormat="1" applyFont="1" applyBorder="1" applyAlignment="1">
      <alignment horizontal="center" vertical="center"/>
    </xf>
    <xf numFmtId="2" fontId="6" fillId="0" borderId="2" xfId="1" applyNumberFormat="1" applyFont="1" applyBorder="1" applyAlignment="1">
      <alignment horizontal="center" vertical="center"/>
    </xf>
    <xf numFmtId="9" fontId="6" fillId="0" borderId="2" xfId="1" applyNumberFormat="1" applyFont="1" applyBorder="1" applyAlignment="1">
      <alignment horizontal="center" vertical="center"/>
    </xf>
    <xf numFmtId="10" fontId="6" fillId="0" borderId="2" xfId="1" applyNumberFormat="1" applyFont="1" applyBorder="1" applyAlignment="1">
      <alignment horizontal="center" vertical="center"/>
    </xf>
    <xf numFmtId="2" fontId="6" fillId="0" borderId="9" xfId="1" applyNumberFormat="1" applyFont="1" applyBorder="1" applyAlignment="1">
      <alignment horizontal="center" vertical="center"/>
    </xf>
    <xf numFmtId="9" fontId="6" fillId="0" borderId="9" xfId="1" applyNumberFormat="1" applyFont="1" applyBorder="1" applyAlignment="1">
      <alignment horizontal="center" vertical="center"/>
    </xf>
    <xf numFmtId="10" fontId="6" fillId="0" borderId="9" xfId="1" applyNumberFormat="1" applyFont="1" applyBorder="1" applyAlignment="1">
      <alignment horizontal="center" vertical="center"/>
    </xf>
    <xf numFmtId="2" fontId="6" fillId="0" borderId="16" xfId="1" applyNumberFormat="1" applyFont="1" applyBorder="1" applyAlignment="1">
      <alignment horizontal="center" vertical="center"/>
    </xf>
    <xf numFmtId="9" fontId="6" fillId="0" borderId="16" xfId="1" applyNumberFormat="1" applyFont="1" applyBorder="1" applyAlignment="1">
      <alignment horizontal="center" vertical="center"/>
    </xf>
    <xf numFmtId="10" fontId="6" fillId="0" borderId="16" xfId="1" applyNumberFormat="1" applyFont="1" applyBorder="1" applyAlignment="1">
      <alignment horizontal="center" vertical="center"/>
    </xf>
    <xf numFmtId="2" fontId="6" fillId="0" borderId="3" xfId="1" applyNumberFormat="1" applyFont="1" applyBorder="1" applyAlignment="1">
      <alignment horizontal="center" vertical="center"/>
    </xf>
    <xf numFmtId="9" fontId="6" fillId="0" borderId="3" xfId="1" applyNumberFormat="1" applyFont="1" applyBorder="1" applyAlignment="1">
      <alignment horizontal="center" vertical="center"/>
    </xf>
    <xf numFmtId="10" fontId="6" fillId="0" borderId="3" xfId="1" applyNumberFormat="1" applyFont="1" applyBorder="1" applyAlignment="1">
      <alignment horizontal="center" vertical="center"/>
    </xf>
    <xf numFmtId="2" fontId="6" fillId="0" borderId="7" xfId="1" applyNumberFormat="1" applyFont="1" applyBorder="1" applyAlignment="1">
      <alignment horizontal="center" vertical="center"/>
    </xf>
    <xf numFmtId="9" fontId="6" fillId="0" borderId="7" xfId="1" applyNumberFormat="1" applyFont="1" applyBorder="1" applyAlignment="1">
      <alignment horizontal="center" vertical="center"/>
    </xf>
    <xf numFmtId="10" fontId="6" fillId="0" borderId="7" xfId="1" applyNumberFormat="1" applyFont="1" applyBorder="1" applyAlignment="1">
      <alignment horizontal="center" vertical="center"/>
    </xf>
    <xf numFmtId="2" fontId="6" fillId="0" borderId="10" xfId="1" applyNumberFormat="1" applyFont="1" applyBorder="1" applyAlignment="1">
      <alignment horizontal="center" vertical="center"/>
    </xf>
    <xf numFmtId="9" fontId="6" fillId="0" borderId="10" xfId="1" applyNumberFormat="1" applyFont="1" applyBorder="1" applyAlignment="1">
      <alignment horizontal="center" vertical="center"/>
    </xf>
    <xf numFmtId="10" fontId="6" fillId="0" borderId="10" xfId="1" applyNumberFormat="1" applyFont="1" applyBorder="1" applyAlignment="1">
      <alignment horizontal="center" vertical="center"/>
    </xf>
    <xf numFmtId="164" fontId="4" fillId="0" borderId="36" xfId="1" applyNumberFormat="1" applyFont="1" applyBorder="1" applyAlignment="1"/>
    <xf numFmtId="164" fontId="4" fillId="0" borderId="0" xfId="0" applyNumberFormat="1" applyFont="1" applyAlignment="1">
      <alignment horizontal="center"/>
    </xf>
    <xf numFmtId="164" fontId="5" fillId="12" borderId="37" xfId="0" applyNumberFormat="1" applyFont="1" applyFill="1" applyBorder="1" applyAlignment="1">
      <alignment horizontal="center"/>
    </xf>
    <xf numFmtId="9" fontId="4" fillId="0" borderId="36" xfId="1" applyNumberFormat="1" applyFont="1" applyBorder="1" applyAlignment="1"/>
    <xf numFmtId="9" fontId="4" fillId="0" borderId="38" xfId="1" applyNumberFormat="1" applyFont="1" applyBorder="1" applyAlignment="1"/>
    <xf numFmtId="164" fontId="4" fillId="0" borderId="36" xfId="1" applyNumberFormat="1" applyFont="1" applyBorder="1" applyAlignment="1">
      <alignment horizontal="center"/>
    </xf>
    <xf numFmtId="0" fontId="5" fillId="12" borderId="21" xfId="0" applyFont="1" applyFill="1" applyBorder="1" applyAlignment="1">
      <alignment horizontal="center"/>
    </xf>
    <xf numFmtId="0" fontId="4" fillId="0" borderId="22" xfId="0" applyFont="1" applyBorder="1"/>
    <xf numFmtId="0" fontId="4" fillId="0" borderId="23" xfId="0" applyFont="1" applyBorder="1"/>
    <xf numFmtId="0" fontId="4" fillId="0" borderId="33" xfId="0" applyFont="1" applyBorder="1" applyAlignment="1">
      <alignment horizontal="center"/>
    </xf>
    <xf numFmtId="43" fontId="4" fillId="0" borderId="38" xfId="1" applyFont="1" applyBorder="1" applyAlignment="1">
      <alignment horizontal="center"/>
    </xf>
    <xf numFmtId="0" fontId="4" fillId="0" borderId="35" xfId="0" applyFont="1" applyBorder="1" applyAlignment="1">
      <alignment horizontal="center"/>
    </xf>
    <xf numFmtId="0" fontId="2" fillId="2" borderId="4" xfId="0" applyFont="1" applyFill="1" applyBorder="1" applyAlignment="1">
      <alignment horizontal="center" vertical="center"/>
    </xf>
    <xf numFmtId="0" fontId="2" fillId="2" borderId="26" xfId="0" applyFont="1" applyFill="1" applyBorder="1" applyAlignment="1">
      <alignment horizontal="center" vertical="center"/>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15" fillId="2" borderId="4" xfId="0" applyFont="1" applyFill="1" applyBorder="1" applyAlignment="1">
      <alignment horizontal="center" vertical="center"/>
    </xf>
    <xf numFmtId="0" fontId="15" fillId="2" borderId="18" xfId="0" applyFont="1" applyFill="1" applyBorder="1" applyAlignment="1">
      <alignment horizontal="center" vertical="center"/>
    </xf>
    <xf numFmtId="0" fontId="15" fillId="2" borderId="26" xfId="0" applyFont="1" applyFill="1" applyBorder="1" applyAlignment="1">
      <alignment horizontal="center" vertical="center"/>
    </xf>
    <xf numFmtId="0" fontId="11" fillId="0" borderId="11" xfId="0" applyFont="1" applyBorder="1" applyAlignment="1">
      <alignment horizontal="left" vertical="top" wrapText="1"/>
    </xf>
    <xf numFmtId="0" fontId="11" fillId="0" borderId="17" xfId="0" applyFont="1" applyBorder="1" applyAlignment="1">
      <alignment horizontal="left" vertical="top" wrapText="1"/>
    </xf>
    <xf numFmtId="0" fontId="11" fillId="0" borderId="13" xfId="0" applyFont="1" applyBorder="1" applyAlignment="1">
      <alignment horizontal="left" vertical="top" wrapText="1"/>
    </xf>
    <xf numFmtId="0" fontId="11" fillId="0" borderId="8" xfId="0" applyFont="1" applyBorder="1" applyAlignment="1">
      <alignment horizontal="left" vertical="top" wrapText="1"/>
    </xf>
    <xf numFmtId="0" fontId="11" fillId="0" borderId="0" xfId="0" applyFont="1" applyAlignment="1">
      <alignment horizontal="left" vertical="top" wrapText="1"/>
    </xf>
    <xf numFmtId="0" fontId="11" fillId="0" borderId="14" xfId="0" applyFont="1" applyBorder="1" applyAlignment="1">
      <alignment horizontal="left" vertical="top" wrapText="1"/>
    </xf>
    <xf numFmtId="0" fontId="11" fillId="0" borderId="12" xfId="0" applyFont="1" applyBorder="1" applyAlignment="1">
      <alignment horizontal="left" vertical="top" wrapText="1"/>
    </xf>
    <xf numFmtId="0" fontId="11" fillId="0" borderId="28" xfId="0" applyFont="1" applyBorder="1" applyAlignment="1">
      <alignment horizontal="left" vertical="top" wrapText="1"/>
    </xf>
    <xf numFmtId="0" fontId="11" fillId="0" borderId="15" xfId="0" applyFont="1" applyBorder="1" applyAlignment="1">
      <alignment horizontal="left" vertical="top" wrapText="1"/>
    </xf>
    <xf numFmtId="0" fontId="5" fillId="7" borderId="11" xfId="0" applyFont="1" applyFill="1" applyBorder="1" applyAlignment="1">
      <alignment horizontal="center" vertical="center" textRotation="90"/>
    </xf>
    <xf numFmtId="0" fontId="5" fillId="7" borderId="8" xfId="0" applyFont="1" applyFill="1" applyBorder="1" applyAlignment="1">
      <alignment horizontal="center" vertical="center" textRotation="90"/>
    </xf>
    <xf numFmtId="0" fontId="5" fillId="7" borderId="12" xfId="0" applyFont="1" applyFill="1" applyBorder="1" applyAlignment="1">
      <alignment horizontal="center" vertical="center" textRotation="90"/>
    </xf>
    <xf numFmtId="0" fontId="5" fillId="7" borderId="0" xfId="0" applyFont="1" applyFill="1" applyAlignment="1">
      <alignment horizontal="center" vertical="center"/>
    </xf>
    <xf numFmtId="0" fontId="5" fillId="7" borderId="9" xfId="0" applyFont="1" applyFill="1" applyBorder="1" applyAlignment="1">
      <alignment horizontal="center" vertical="center" textRotation="90" wrapText="1"/>
    </xf>
    <xf numFmtId="0" fontId="5" fillId="7" borderId="7" xfId="0" applyFont="1" applyFill="1" applyBorder="1" applyAlignment="1">
      <alignment horizontal="center" vertical="center" textRotation="90" wrapText="1"/>
    </xf>
    <xf numFmtId="0" fontId="5" fillId="7" borderId="10" xfId="0" applyFont="1" applyFill="1" applyBorder="1" applyAlignment="1">
      <alignment horizontal="center" vertical="center" textRotation="90"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5" fillId="7" borderId="9" xfId="0" applyFont="1" applyFill="1" applyBorder="1" applyAlignment="1">
      <alignment horizontal="center" vertical="center" textRotation="90"/>
    </xf>
    <xf numFmtId="0" fontId="5" fillId="7" borderId="7" xfId="0" applyFont="1" applyFill="1" applyBorder="1" applyAlignment="1">
      <alignment horizontal="center" vertical="center" textRotation="90"/>
    </xf>
    <xf numFmtId="0" fontId="5" fillId="7" borderId="10" xfId="0" applyFont="1" applyFill="1" applyBorder="1" applyAlignment="1">
      <alignment horizontal="center" vertical="center" textRotation="90"/>
    </xf>
    <xf numFmtId="0" fontId="3" fillId="3" borderId="9"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7" xfId="0" applyFont="1" applyFill="1" applyBorder="1" applyAlignment="1">
      <alignment horizontal="center" vertical="center" wrapText="1"/>
    </xf>
    <xf numFmtId="0" fontId="5" fillId="7" borderId="9" xfId="0" applyFont="1" applyFill="1" applyBorder="1" applyAlignment="1">
      <alignment horizontal="center" vertical="center" wrapText="1"/>
    </xf>
    <xf numFmtId="0" fontId="5" fillId="7" borderId="10" xfId="0" applyFont="1" applyFill="1" applyBorder="1" applyAlignment="1">
      <alignment horizontal="center" vertical="center" wrapText="1"/>
    </xf>
    <xf numFmtId="0" fontId="5" fillId="7" borderId="11" xfId="0" applyFont="1" applyFill="1" applyBorder="1" applyAlignment="1">
      <alignment horizontal="center" vertical="center" textRotation="90" wrapText="1"/>
    </xf>
    <xf numFmtId="0" fontId="5" fillId="7" borderId="8" xfId="0" applyFont="1" applyFill="1" applyBorder="1" applyAlignment="1">
      <alignment horizontal="center" vertical="center" textRotation="90" wrapText="1"/>
    </xf>
    <xf numFmtId="0" fontId="5" fillId="7" borderId="12" xfId="0" applyFont="1" applyFill="1" applyBorder="1" applyAlignment="1">
      <alignment horizontal="center" vertical="center" textRotation="90" wrapText="1"/>
    </xf>
    <xf numFmtId="0" fontId="6" fillId="7" borderId="0" xfId="0" applyFont="1" applyFill="1" applyAlignment="1">
      <alignment horizontal="center" vertical="center" wrapText="1"/>
    </xf>
    <xf numFmtId="0" fontId="3" fillId="0" borderId="9"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0" fontId="15" fillId="2" borderId="53" xfId="0" applyFont="1" applyFill="1" applyBorder="1" applyAlignment="1">
      <alignment horizontal="center" vertical="center"/>
    </xf>
    <xf numFmtId="0" fontId="15" fillId="2" borderId="63" xfId="0" applyFont="1" applyFill="1" applyBorder="1" applyAlignment="1">
      <alignment horizontal="center" vertical="center"/>
    </xf>
    <xf numFmtId="0" fontId="15" fillId="2" borderId="57" xfId="0" applyFont="1" applyFill="1" applyBorder="1" applyAlignment="1">
      <alignment horizontal="center" vertical="center"/>
    </xf>
    <xf numFmtId="0" fontId="3" fillId="0" borderId="9" xfId="0" applyFont="1" applyBorder="1" applyAlignment="1">
      <alignment horizontal="center" vertical="center"/>
    </xf>
    <xf numFmtId="0" fontId="3" fillId="0" borderId="7"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8" xfId="0" applyFont="1" applyBorder="1" applyAlignment="1">
      <alignment horizontal="center" vertical="center"/>
    </xf>
    <xf numFmtId="0" fontId="3" fillId="0" borderId="12" xfId="0" applyFont="1" applyBorder="1" applyAlignment="1">
      <alignment horizontal="center" vertical="center"/>
    </xf>
    <xf numFmtId="0" fontId="3" fillId="0" borderId="11" xfId="0" applyFont="1" applyBorder="1" applyAlignment="1">
      <alignment horizontal="center" vertical="center" textRotation="90"/>
    </xf>
    <xf numFmtId="0" fontId="3" fillId="0" borderId="8" xfId="0" applyFont="1" applyBorder="1" applyAlignment="1">
      <alignment horizontal="center" vertical="center" textRotation="90"/>
    </xf>
    <xf numFmtId="0" fontId="3" fillId="0" borderId="12" xfId="0" applyFont="1" applyBorder="1" applyAlignment="1">
      <alignment horizontal="center" vertical="center" textRotation="90"/>
    </xf>
    <xf numFmtId="0" fontId="9" fillId="0" borderId="9"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8" fillId="0" borderId="4" xfId="0" applyFont="1" applyBorder="1" applyAlignment="1">
      <alignment horizontal="center" vertical="center"/>
    </xf>
    <xf numFmtId="0" fontId="8" fillId="0" borderId="18" xfId="0" applyFont="1" applyBorder="1" applyAlignment="1">
      <alignment horizontal="center" vertical="center"/>
    </xf>
    <xf numFmtId="0" fontId="14" fillId="0" borderId="11"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2"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9" xfId="0" applyFont="1" applyBorder="1" applyAlignment="1">
      <alignment horizontal="center" vertical="center"/>
    </xf>
    <xf numFmtId="0" fontId="3" fillId="0" borderId="49" xfId="0" applyFont="1" applyBorder="1" applyAlignment="1">
      <alignment horizontal="center" vertical="center"/>
    </xf>
    <xf numFmtId="0" fontId="3" fillId="0" borderId="20"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cellXfs>
  <cellStyles count="3">
    <cellStyle name="Migliaia" xfId="1" builtinId="3"/>
    <cellStyle name="Normale" xfId="0" builtinId="0"/>
    <cellStyle name="Percentuale" xfId="2" builtinId="5"/>
  </cellStyles>
  <dxfs count="22">
    <dxf>
      <fill>
        <patternFill>
          <bgColor rgb="FFFF0000"/>
        </patternFill>
      </fill>
    </dxf>
    <dxf>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fgColor auto="1"/>
          <bgColor rgb="FF92D050"/>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EE86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RDTE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6">
                  <a:shade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0790-4541-9551-B482E1DCF623}"/>
              </c:ext>
            </c:extLst>
          </c:dPt>
          <c:dPt>
            <c:idx val="1"/>
            <c:bubble3D val="0"/>
            <c:spPr>
              <a:solidFill>
                <a:schemeClr val="accent6">
                  <a:shade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0790-4541-9551-B482E1DCF623}"/>
              </c:ext>
            </c:extLst>
          </c:dPt>
          <c:dPt>
            <c:idx val="2"/>
            <c:bubble3D val="0"/>
            <c:spPr>
              <a:solidFill>
                <a:schemeClr val="accent6">
                  <a:shade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0790-4541-9551-B482E1DCF623}"/>
              </c:ext>
            </c:extLst>
          </c:dPt>
          <c:dPt>
            <c:idx val="3"/>
            <c:bubble3D val="0"/>
            <c:spPr>
              <a:solidFill>
                <a:schemeClr val="accent6">
                  <a:tint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7-0790-4541-9551-B482E1DCF623}"/>
              </c:ext>
            </c:extLst>
          </c:dPt>
          <c:dPt>
            <c:idx val="4"/>
            <c:bubble3D val="0"/>
            <c:spPr>
              <a:solidFill>
                <a:schemeClr val="accent6">
                  <a:tint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0790-4541-9551-B482E1DCF623}"/>
              </c:ext>
            </c:extLst>
          </c:dPt>
          <c:dPt>
            <c:idx val="5"/>
            <c:bubble3D val="0"/>
            <c:spPr>
              <a:solidFill>
                <a:schemeClr val="accent6">
                  <a:tint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0790-4541-9551-B482E1DCF623}"/>
              </c:ext>
            </c:extLst>
          </c:dPt>
          <c:dLbls>
            <c:dLbl>
              <c:idx val="0"/>
              <c:tx>
                <c:rich>
                  <a:bodyPr/>
                  <a:lstStyle/>
                  <a:p>
                    <a:fld id="{E0631A2D-ADFA-49F9-A391-B0AD3269B91D}" type="CATEGORYNAME">
                      <a:rPr lang="en-US">
                        <a:solidFill>
                          <a:schemeClr val="bg1"/>
                        </a:solidFill>
                      </a:rPr>
                      <a:pPr/>
                      <a:t>[NOME CATEGORIA]</a:t>
                    </a:fld>
                    <a:r>
                      <a:rPr lang="en-US" baseline="0">
                        <a:solidFill>
                          <a:schemeClr val="bg1"/>
                        </a:solidFill>
                      </a:rPr>
                      <a:t>
</a:t>
                    </a:r>
                    <a:fld id="{289F0CB9-C3FC-4CA3-A89E-91E94BDD938D}"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0790-4541-9551-B482E1DCF623}"/>
                </c:ext>
              </c:extLst>
            </c:dLbl>
            <c:dLbl>
              <c:idx val="2"/>
              <c:tx>
                <c:rich>
                  <a:bodyPr/>
                  <a:lstStyle/>
                  <a:p>
                    <a:fld id="{57A01857-390C-4D42-838D-1CC6944DD928}"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8A918DE9-5322-4902-8CBF-BA1DDEFE7DEB}"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0790-4541-9551-B482E1DCF623}"/>
                </c:ext>
              </c:extLst>
            </c:dLbl>
            <c:dLbl>
              <c:idx val="3"/>
              <c:layout>
                <c:manualLayout>
                  <c:x val="2.4083333333333101E-3"/>
                  <c:y val="-2.7705354317505049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0790-4541-9551-B482E1DCF623}"/>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RDTE'!$E$101:$E$106</c:f>
              <c:strCache>
                <c:ptCount val="6"/>
                <c:pt idx="0">
                  <c:v>STRUCTURE</c:v>
                </c:pt>
                <c:pt idx="1">
                  <c:v>POWERPLANT</c:v>
                </c:pt>
                <c:pt idx="2">
                  <c:v>SUBSYSTEMS</c:v>
                </c:pt>
                <c:pt idx="3">
                  <c:v>FURNISHING</c:v>
                </c:pt>
                <c:pt idx="4">
                  <c:v>A/C Integration</c:v>
                </c:pt>
                <c:pt idx="5">
                  <c:v>A/C Manag., Plan. &amp; Doc.</c:v>
                </c:pt>
              </c:strCache>
            </c:strRef>
          </c:cat>
          <c:val>
            <c:numRef>
              <c:f>'Results RDTE'!$F$101:$F$106</c:f>
              <c:numCache>
                <c:formatCode>0.00%</c:formatCode>
                <c:ptCount val="6"/>
                <c:pt idx="0">
                  <c:v>8.4204453225511858E-2</c:v>
                </c:pt>
                <c:pt idx="1">
                  <c:v>0.14299567993596965</c:v>
                </c:pt>
                <c:pt idx="2">
                  <c:v>0.32364705944942024</c:v>
                </c:pt>
                <c:pt idx="3">
                  <c:v>3.3250391940711256E-2</c:v>
                </c:pt>
                <c:pt idx="4">
                  <c:v>0.12002544407880777</c:v>
                </c:pt>
                <c:pt idx="5">
                  <c:v>0.29587697136957924</c:v>
                </c:pt>
              </c:numCache>
            </c:numRef>
          </c:val>
          <c:extLst>
            <c:ext xmlns:c16="http://schemas.microsoft.com/office/drawing/2014/chart" uri="{C3380CC4-5D6E-409C-BE32-E72D297353CC}">
              <c16:uniqueId val="{0000000C-0790-4541-9551-B482E1DCF623}"/>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PROD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4">
                  <a:shade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97E9-41DB-A6A5-F4CBF7BF3C39}"/>
              </c:ext>
            </c:extLst>
          </c:dPt>
          <c:dPt>
            <c:idx val="1"/>
            <c:bubble3D val="0"/>
            <c:spPr>
              <a:solidFill>
                <a:schemeClr val="accent4">
                  <a:shade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97E9-41DB-A6A5-F4CBF7BF3C39}"/>
              </c:ext>
            </c:extLst>
          </c:dPt>
          <c:dPt>
            <c:idx val="2"/>
            <c:bubble3D val="0"/>
            <c:spPr>
              <a:solidFill>
                <a:schemeClr val="accent4">
                  <a:shade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97E9-41DB-A6A5-F4CBF7BF3C39}"/>
              </c:ext>
            </c:extLst>
          </c:dPt>
          <c:dPt>
            <c:idx val="3"/>
            <c:bubble3D val="0"/>
            <c:spPr>
              <a:solidFill>
                <a:schemeClr val="accent4">
                  <a:tint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7-97E9-41DB-A6A5-F4CBF7BF3C39}"/>
              </c:ext>
            </c:extLst>
          </c:dPt>
          <c:dPt>
            <c:idx val="4"/>
            <c:bubble3D val="0"/>
            <c:spPr>
              <a:solidFill>
                <a:schemeClr val="accent4">
                  <a:tint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97E9-41DB-A6A5-F4CBF7BF3C39}"/>
              </c:ext>
            </c:extLst>
          </c:dPt>
          <c:dPt>
            <c:idx val="5"/>
            <c:bubble3D val="0"/>
            <c:spPr>
              <a:solidFill>
                <a:schemeClr val="accent4">
                  <a:tint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97E9-41DB-A6A5-F4CBF7BF3C39}"/>
              </c:ext>
            </c:extLst>
          </c:dPt>
          <c:dLbls>
            <c:dLbl>
              <c:idx val="0"/>
              <c:tx>
                <c:rich>
                  <a:bodyPr/>
                  <a:lstStyle/>
                  <a:p>
                    <a:fld id="{E0631A2D-ADFA-49F9-A391-B0AD3269B91D}"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289F0CB9-C3FC-4CA3-A89E-91E94BDD938D}"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97E9-41DB-A6A5-F4CBF7BF3C39}"/>
                </c:ext>
              </c:extLst>
            </c:dLbl>
            <c:dLbl>
              <c:idx val="2"/>
              <c:tx>
                <c:rich>
                  <a:bodyPr/>
                  <a:lstStyle/>
                  <a:p>
                    <a:fld id="{57A01857-390C-4D42-838D-1CC6944DD928}"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8A918DE9-5322-4902-8CBF-BA1DDEFE7DEB}"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97E9-41DB-A6A5-F4CBF7BF3C39}"/>
                </c:ext>
              </c:extLst>
            </c:dLbl>
            <c:dLbl>
              <c:idx val="3"/>
              <c:layout>
                <c:manualLayout>
                  <c:x val="2.4083333333333101E-3"/>
                  <c:y val="-2.7705354317505049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7E9-41DB-A6A5-F4CBF7BF3C39}"/>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PROD'!$E$101:$E$106</c:f>
              <c:strCache>
                <c:ptCount val="6"/>
                <c:pt idx="0">
                  <c:v>STRUCTURE</c:v>
                </c:pt>
                <c:pt idx="1">
                  <c:v>POWERPLANT</c:v>
                </c:pt>
                <c:pt idx="2">
                  <c:v>SUBSYSTEMS</c:v>
                </c:pt>
                <c:pt idx="3">
                  <c:v>FURNISHING</c:v>
                </c:pt>
                <c:pt idx="4">
                  <c:v>A/C Integration</c:v>
                </c:pt>
                <c:pt idx="5">
                  <c:v>A/C Manag., Plan. &amp; Doc.</c:v>
                </c:pt>
              </c:strCache>
            </c:strRef>
          </c:cat>
          <c:val>
            <c:numRef>
              <c:f>'Results PROD'!$F$101:$F$106</c:f>
              <c:numCache>
                <c:formatCode>0.00%</c:formatCode>
                <c:ptCount val="6"/>
                <c:pt idx="0">
                  <c:v>0.19958483397285703</c:v>
                </c:pt>
                <c:pt idx="1">
                  <c:v>0.3420986575828811</c:v>
                </c:pt>
                <c:pt idx="2">
                  <c:v>0.28613246666004044</c:v>
                </c:pt>
                <c:pt idx="3">
                  <c:v>4.1794177718457115E-2</c:v>
                </c:pt>
                <c:pt idx="4">
                  <c:v>1.4439150813882806E-2</c:v>
                </c:pt>
                <c:pt idx="5">
                  <c:v>0.11595071325188155</c:v>
                </c:pt>
              </c:numCache>
            </c:numRef>
          </c:val>
          <c:extLst>
            <c:ext xmlns:c16="http://schemas.microsoft.com/office/drawing/2014/chart" uri="{C3380CC4-5D6E-409C-BE32-E72D297353CC}">
              <c16:uniqueId val="{0000000C-97E9-41DB-A6A5-F4CBF7BF3C39}"/>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DOC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5">
                  <a:shade val="47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4278-49C2-A8C0-99F0EDF6D496}"/>
              </c:ext>
            </c:extLst>
          </c:dPt>
          <c:dPt>
            <c:idx val="1"/>
            <c:bubble3D val="0"/>
            <c:spPr>
              <a:solidFill>
                <a:schemeClr val="accent5">
                  <a:shade val="6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4278-49C2-A8C0-99F0EDF6D496}"/>
              </c:ext>
            </c:extLst>
          </c:dPt>
          <c:dPt>
            <c:idx val="2"/>
            <c:bubble3D val="0"/>
            <c:spPr>
              <a:solidFill>
                <a:schemeClr val="accent5">
                  <a:shade val="82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4278-49C2-A8C0-99F0EDF6D496}"/>
              </c:ext>
            </c:extLst>
          </c:dPt>
          <c:dPt>
            <c:idx val="3"/>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7-4278-49C2-A8C0-99F0EDF6D496}"/>
              </c:ext>
            </c:extLst>
          </c:dPt>
          <c:dPt>
            <c:idx val="4"/>
            <c:bubble3D val="0"/>
            <c:spPr>
              <a:solidFill>
                <a:schemeClr val="accent5">
                  <a:tint val="83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4278-49C2-A8C0-99F0EDF6D496}"/>
              </c:ext>
            </c:extLst>
          </c:dPt>
          <c:dPt>
            <c:idx val="5"/>
            <c:bubble3D val="0"/>
            <c:spPr>
              <a:solidFill>
                <a:schemeClr val="accent5">
                  <a:tint val="6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4278-49C2-A8C0-99F0EDF6D496}"/>
              </c:ext>
            </c:extLst>
          </c:dPt>
          <c:dPt>
            <c:idx val="6"/>
            <c:bubble3D val="0"/>
            <c:spPr>
              <a:solidFill>
                <a:schemeClr val="accent5">
                  <a:tint val="48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4278-49C2-A8C0-99F0EDF6D496}"/>
              </c:ext>
            </c:extLst>
          </c:dPt>
          <c:dLbls>
            <c:dLbl>
              <c:idx val="0"/>
              <c:tx>
                <c:rich>
                  <a:bodyPr/>
                  <a:lstStyle/>
                  <a:p>
                    <a:fld id="{F0E0DE2E-F919-4A51-B4EB-857079E81846}" type="CATEGORYNAME">
                      <a:rPr lang="en-US">
                        <a:solidFill>
                          <a:schemeClr val="bg1"/>
                        </a:solidFill>
                      </a:rPr>
                      <a:pPr/>
                      <a:t>[NOME CATEGORIA]</a:t>
                    </a:fld>
                    <a:r>
                      <a:rPr lang="en-US" baseline="0">
                        <a:solidFill>
                          <a:schemeClr val="bg1"/>
                        </a:solidFill>
                      </a:rPr>
                      <a:t>
</a:t>
                    </a:r>
                    <a:fld id="{629E3F0E-2DA0-40F6-A5F5-C538E5B3D092}"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4278-49C2-A8C0-99F0EDF6D496}"/>
                </c:ext>
              </c:extLst>
            </c:dLbl>
            <c:dLbl>
              <c:idx val="1"/>
              <c:tx>
                <c:rich>
                  <a:bodyPr/>
                  <a:lstStyle/>
                  <a:p>
                    <a:fld id="{FAB0E6DD-4AD9-4A8A-9001-923284952156}" type="CATEGORYNAME">
                      <a:rPr lang="en-US">
                        <a:solidFill>
                          <a:schemeClr val="bg1"/>
                        </a:solidFill>
                      </a:rPr>
                      <a:pPr/>
                      <a:t>[NOME CATEGORIA]</a:t>
                    </a:fld>
                    <a:r>
                      <a:rPr lang="en-US" baseline="0">
                        <a:solidFill>
                          <a:schemeClr val="bg1"/>
                        </a:solidFill>
                      </a:rPr>
                      <a:t>
</a:t>
                    </a:r>
                    <a:fld id="{C3C3AA51-7990-4737-B74A-4A4EFF225736}"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4278-49C2-A8C0-99F0EDF6D496}"/>
                </c:ext>
              </c:extLst>
            </c:dLbl>
            <c:dLbl>
              <c:idx val="2"/>
              <c:tx>
                <c:rich>
                  <a:bodyPr/>
                  <a:lstStyle/>
                  <a:p>
                    <a:fld id="{8A61FBFF-8157-434C-83ED-DB19DC08DAA8}" type="CATEGORYNAME">
                      <a:rPr lang="en-US">
                        <a:solidFill>
                          <a:schemeClr val="bg1"/>
                        </a:solidFill>
                      </a:rPr>
                      <a:pPr/>
                      <a:t>[NOME CATEGORIA]</a:t>
                    </a:fld>
                    <a:r>
                      <a:rPr lang="en-US" baseline="0">
                        <a:solidFill>
                          <a:schemeClr val="bg1"/>
                        </a:solidFill>
                      </a:rPr>
                      <a:t>
</a:t>
                    </a:r>
                    <a:fld id="{5F845C50-E98A-49F4-A9E1-B470DCC4D391}"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4278-49C2-A8C0-99F0EDF6D496}"/>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OPERATING'!$K$4:$K$10</c:f>
              <c:strCache>
                <c:ptCount val="7"/>
                <c:pt idx="0">
                  <c:v>Capital Costs</c:v>
                </c:pt>
                <c:pt idx="1">
                  <c:v>Crew Costs</c:v>
                </c:pt>
                <c:pt idx="2">
                  <c:v>Fuel</c:v>
                </c:pt>
                <c:pt idx="3">
                  <c:v>Charges</c:v>
                </c:pt>
                <c:pt idx="4">
                  <c:v>Environmental Charges</c:v>
                </c:pt>
                <c:pt idx="5">
                  <c:v>Maintenance Costs</c:v>
                </c:pt>
                <c:pt idx="6">
                  <c:v>Operational Interruptions</c:v>
                </c:pt>
              </c:strCache>
            </c:strRef>
          </c:cat>
          <c:val>
            <c:numRef>
              <c:f>'Results OPERATING'!$L$4:$L$10</c:f>
              <c:numCache>
                <c:formatCode>_(* #,##0.00_);_(* \(#,##0.00\);_(* "-"??_);_(@_)</c:formatCode>
                <c:ptCount val="7"/>
                <c:pt idx="0">
                  <c:v>3016631.6401520101</c:v>
                </c:pt>
                <c:pt idx="1">
                  <c:v>1229654.7334791741</c:v>
                </c:pt>
                <c:pt idx="2">
                  <c:v>2393463.9457539553</c:v>
                </c:pt>
                <c:pt idx="3">
                  <c:v>797074.05307706876</c:v>
                </c:pt>
                <c:pt idx="4">
                  <c:v>142505.73974554671</c:v>
                </c:pt>
                <c:pt idx="5">
                  <c:v>2025220.1193995308</c:v>
                </c:pt>
                <c:pt idx="6">
                  <c:v>269051.06678145693</c:v>
                </c:pt>
              </c:numCache>
            </c:numRef>
          </c:val>
          <c:extLst>
            <c:ext xmlns:c16="http://schemas.microsoft.com/office/drawing/2014/chart" uri="{C3380CC4-5D6E-409C-BE32-E72D297353CC}">
              <c16:uniqueId val="{0000000E-4278-49C2-A8C0-99F0EDF6D496}"/>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9">
  <a:schemeClr val="accent6"/>
</cs:colorStyle>
</file>

<file path=xl/charts/colors2.xml><?xml version="1.0" encoding="utf-8"?>
<cs:colorStyle xmlns:cs="http://schemas.microsoft.com/office/drawing/2012/chartStyle" xmlns:a="http://schemas.openxmlformats.org/drawingml/2006/main" meth="withinLinear" id="17">
  <a:schemeClr val="accent4"/>
</cs:colorStyle>
</file>

<file path=xl/charts/colors3.xml><?xml version="1.0" encoding="utf-8"?>
<cs:colorStyle xmlns:cs="http://schemas.microsoft.com/office/drawing/2012/chartStyle" xmlns:a="http://schemas.openxmlformats.org/drawingml/2006/main" meth="withinLinear" id="18">
  <a:schemeClr val="accent5"/>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4</xdr:col>
      <xdr:colOff>0</xdr:colOff>
      <xdr:row>2</xdr:row>
      <xdr:rowOff>0</xdr:rowOff>
    </xdr:from>
    <xdr:to>
      <xdr:col>10</xdr:col>
      <xdr:colOff>333530</xdr:colOff>
      <xdr:row>18</xdr:row>
      <xdr:rowOff>21971</xdr:rowOff>
    </xdr:to>
    <xdr:graphicFrame macro="">
      <xdr:nvGraphicFramePr>
        <xdr:cNvPr id="3" name="Grafico 2">
          <a:extLst>
            <a:ext uri="{FF2B5EF4-FFF2-40B4-BE49-F238E27FC236}">
              <a16:creationId xmlns:a16="http://schemas.microsoft.com/office/drawing/2014/main" id="{2A07E5A3-03B7-4DD5-AE63-84EA650108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xdr:row>
      <xdr:rowOff>0</xdr:rowOff>
    </xdr:from>
    <xdr:to>
      <xdr:col>10</xdr:col>
      <xdr:colOff>34706</xdr:colOff>
      <xdr:row>18</xdr:row>
      <xdr:rowOff>96677</xdr:rowOff>
    </xdr:to>
    <xdr:graphicFrame macro="">
      <xdr:nvGraphicFramePr>
        <xdr:cNvPr id="3" name="Grafico 2">
          <a:extLst>
            <a:ext uri="{FF2B5EF4-FFF2-40B4-BE49-F238E27FC236}">
              <a16:creationId xmlns:a16="http://schemas.microsoft.com/office/drawing/2014/main" id="{0B809B9B-207F-4538-9EA4-97F3C7A043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11</xdr:row>
      <xdr:rowOff>0</xdr:rowOff>
    </xdr:from>
    <xdr:to>
      <xdr:col>15</xdr:col>
      <xdr:colOff>436250</xdr:colOff>
      <xdr:row>27</xdr:row>
      <xdr:rowOff>153640</xdr:rowOff>
    </xdr:to>
    <xdr:graphicFrame macro="">
      <xdr:nvGraphicFramePr>
        <xdr:cNvPr id="2" name="Grafico 1">
          <a:extLst>
            <a:ext uri="{FF2B5EF4-FFF2-40B4-BE49-F238E27FC236}">
              <a16:creationId xmlns:a16="http://schemas.microsoft.com/office/drawing/2014/main" id="{01255217-B8DF-40C6-83AF-6DD37D20FE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arco\OneDrive\Desktop\Tesi\ORIGINALE\Run%20Price%20Originali\ATR72\PBS_output_16_1_ATR72_Dev_600u_newmasses2.xlsx" TargetMode="External"/><Relationship Id="rId1" Type="http://schemas.openxmlformats.org/officeDocument/2006/relationships/externalLinkPath" Target="/Users/marco/OneDrive/Desktop/Tesi/ORIGINALE/Run%20Price%20Originali/ATR72/PBS_output_16_1_ATR72_Dev_600u_newmasses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ice Results PBS"/>
      <sheetName val="Summary"/>
      <sheetName val="Summary Short"/>
    </sheetNames>
    <sheetDataSet>
      <sheetData sheetId="0">
        <row r="7">
          <cell r="A7" t="str">
            <v>Wing</v>
          </cell>
        </row>
        <row r="8">
          <cell r="A8" t="str">
            <v>Fuselage</v>
          </cell>
        </row>
        <row r="9">
          <cell r="A9" t="str">
            <v>Horizontal tail</v>
          </cell>
        </row>
        <row r="10">
          <cell r="A10" t="str">
            <v>Vertical Tail</v>
          </cell>
        </row>
        <row r="11">
          <cell r="A11" t="str">
            <v>Nacelles</v>
          </cell>
        </row>
        <row r="13">
          <cell r="A13" t="str">
            <v>Main Landing Gear</v>
          </cell>
        </row>
        <row r="14">
          <cell r="A14" t="str">
            <v>Nose Landing Gear</v>
          </cell>
        </row>
        <row r="16">
          <cell r="A16" t="str">
            <v>Engine</v>
          </cell>
        </row>
        <row r="17">
          <cell r="A17" t="str">
            <v>Engine Control</v>
          </cell>
        </row>
        <row r="20">
          <cell r="A20" t="str">
            <v>Refuelling System</v>
          </cell>
        </row>
        <row r="21">
          <cell r="A21" t="str">
            <v>Fueling System</v>
          </cell>
        </row>
        <row r="23">
          <cell r="A23" t="str">
            <v>CAU Group</v>
          </cell>
        </row>
        <row r="36">
          <cell r="A36" t="str">
            <v>Bus interface and adapter unit</v>
          </cell>
        </row>
        <row r="37">
          <cell r="A37" t="str">
            <v>ADF (ARN 149) &amp; Digital Map</v>
          </cell>
        </row>
        <row r="38">
          <cell r="A38" t="str">
            <v>CNI MS &amp; Data Loader &amp; Mission Computer</v>
          </cell>
        </row>
        <row r="39">
          <cell r="A39" t="str">
            <v>VHF NAV (ARN 147)</v>
          </cell>
        </row>
        <row r="40">
          <cell r="A40" t="str">
            <v>Radalt</v>
          </cell>
        </row>
        <row r="41">
          <cell r="A41" t="str">
            <v>Color weather radar</v>
          </cell>
        </row>
        <row r="42">
          <cell r="A42" t="str">
            <v>Air Data Computer</v>
          </cell>
        </row>
        <row r="43">
          <cell r="A43" t="str">
            <v>GPS/INS &amp; MDU</v>
          </cell>
        </row>
        <row r="44">
          <cell r="A44" t="str">
            <v>UHF/VHF DF</v>
          </cell>
        </row>
        <row r="45">
          <cell r="A45" t="str">
            <v>Mission SW</v>
          </cell>
        </row>
        <row r="46">
          <cell r="A46" t="str">
            <v>Air Data SW</v>
          </cell>
        </row>
        <row r="48">
          <cell r="A48" t="str">
            <v>VHF/UHF Radio</v>
          </cell>
        </row>
        <row r="49">
          <cell r="A49" t="str">
            <v>HF</v>
          </cell>
        </row>
        <row r="50">
          <cell r="A50" t="str">
            <v>INTERCOM System</v>
          </cell>
        </row>
        <row r="51">
          <cell r="A51" t="str">
            <v>CVR</v>
          </cell>
        </row>
        <row r="52">
          <cell r="A52" t="str">
            <v>FDR</v>
          </cell>
        </row>
        <row r="53">
          <cell r="A53" t="str">
            <v>ELT</v>
          </cell>
        </row>
        <row r="54">
          <cell r="A54" t="str">
            <v>TCAS II SYSTEM</v>
          </cell>
        </row>
        <row r="56">
          <cell r="A56" t="str">
            <v>Electrical Generators</v>
          </cell>
        </row>
        <row r="57">
          <cell r="A57" t="str">
            <v>Electrical Distribution and Others</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2DCFE-1907-4661-9B67-289EF4BB48CC}">
  <sheetPr>
    <tabColor theme="0"/>
  </sheetPr>
  <dimension ref="A1:D30"/>
  <sheetViews>
    <sheetView zoomScale="85" zoomScaleNormal="85" workbookViewId="0">
      <selection sqref="A1:B1"/>
    </sheetView>
  </sheetViews>
  <sheetFormatPr defaultRowHeight="15.5" x14ac:dyDescent="0.35"/>
  <cols>
    <col min="1" max="1" width="35.26953125" style="2" bestFit="1" customWidth="1"/>
    <col min="2" max="2" width="10.81640625" style="3" customWidth="1"/>
    <col min="3" max="3" width="8.7265625" style="2"/>
    <col min="4" max="4" width="129.36328125" style="2" customWidth="1"/>
    <col min="5" max="16384" width="8.7265625" style="2"/>
  </cols>
  <sheetData>
    <row r="1" spans="1:4" ht="46" customHeight="1" thickBot="1" x14ac:dyDescent="0.4">
      <c r="A1" s="378" t="s">
        <v>104</v>
      </c>
      <c r="B1" s="379"/>
      <c r="D1" s="234" t="s">
        <v>389</v>
      </c>
    </row>
    <row r="2" spans="1:4" ht="16" thickBot="1" x14ac:dyDescent="0.4"/>
    <row r="3" spans="1:4" ht="16" thickBot="1" x14ac:dyDescent="0.4">
      <c r="A3" s="4" t="s">
        <v>171</v>
      </c>
      <c r="B3" s="5" t="s">
        <v>172</v>
      </c>
      <c r="D3" s="4" t="s">
        <v>399</v>
      </c>
    </row>
    <row r="4" spans="1:4" ht="16" thickBot="1" x14ac:dyDescent="0.4">
      <c r="A4" s="6" t="s">
        <v>173</v>
      </c>
      <c r="B4" s="7" t="s">
        <v>114</v>
      </c>
      <c r="D4" s="6" t="s">
        <v>400</v>
      </c>
    </row>
    <row r="5" spans="1:4" ht="16" thickBot="1" x14ac:dyDescent="0.4">
      <c r="A5" s="6" t="s">
        <v>174</v>
      </c>
      <c r="B5" s="7" t="s">
        <v>175</v>
      </c>
      <c r="D5" s="235" t="s">
        <v>401</v>
      </c>
    </row>
    <row r="6" spans="1:4" ht="16" thickBot="1" x14ac:dyDescent="0.4">
      <c r="A6" s="8" t="s">
        <v>176</v>
      </c>
      <c r="B6" s="9">
        <v>2</v>
      </c>
      <c r="D6" s="6" t="s">
        <v>390</v>
      </c>
    </row>
    <row r="7" spans="1:4" ht="16" thickBot="1" x14ac:dyDescent="0.4"/>
    <row r="8" spans="1:4" ht="14" customHeight="1" thickBot="1" x14ac:dyDescent="0.4">
      <c r="A8" s="10" t="s">
        <v>111</v>
      </c>
      <c r="B8" s="11">
        <v>600</v>
      </c>
      <c r="D8" s="6" t="s">
        <v>391</v>
      </c>
    </row>
    <row r="9" spans="1:4" ht="16" thickBot="1" x14ac:dyDescent="0.4"/>
    <row r="10" spans="1:4" ht="16" thickBot="1" x14ac:dyDescent="0.4">
      <c r="A10" s="12" t="s">
        <v>112</v>
      </c>
      <c r="B10" s="13">
        <v>2</v>
      </c>
      <c r="D10" s="6" t="s">
        <v>395</v>
      </c>
    </row>
    <row r="11" spans="1:4" ht="16" thickBot="1" x14ac:dyDescent="0.4">
      <c r="A11" s="10" t="s">
        <v>109</v>
      </c>
      <c r="B11" s="11">
        <v>3</v>
      </c>
      <c r="D11" s="235" t="s">
        <v>396</v>
      </c>
    </row>
    <row r="12" spans="1:4" ht="16" thickBot="1" x14ac:dyDescent="0.4">
      <c r="A12" s="14" t="s">
        <v>110</v>
      </c>
      <c r="B12" s="15">
        <v>1</v>
      </c>
      <c r="D12" s="6" t="s">
        <v>397</v>
      </c>
    </row>
    <row r="13" spans="1:4" ht="16" thickBot="1" x14ac:dyDescent="0.4">
      <c r="A13" s="10" t="s">
        <v>103</v>
      </c>
      <c r="B13" s="16">
        <v>0.55000000000000004</v>
      </c>
      <c r="D13" s="235" t="s">
        <v>408</v>
      </c>
    </row>
    <row r="14" spans="1:4" ht="16" thickBot="1" x14ac:dyDescent="0.4">
      <c r="A14" s="17" t="s">
        <v>374</v>
      </c>
      <c r="B14" s="18">
        <v>3</v>
      </c>
      <c r="D14" s="6" t="s">
        <v>398</v>
      </c>
    </row>
    <row r="15" spans="1:4" ht="16" thickBot="1" x14ac:dyDescent="0.4"/>
    <row r="16" spans="1:4" x14ac:dyDescent="0.35">
      <c r="A16" s="19" t="s">
        <v>184</v>
      </c>
      <c r="B16" s="20">
        <v>1</v>
      </c>
      <c r="D16" s="111" t="s">
        <v>402</v>
      </c>
    </row>
    <row r="17" spans="1:4" x14ac:dyDescent="0.35">
      <c r="A17" s="21" t="s">
        <v>108</v>
      </c>
      <c r="B17" s="22" t="s">
        <v>116</v>
      </c>
      <c r="D17" s="236" t="s">
        <v>392</v>
      </c>
    </row>
    <row r="18" spans="1:4" ht="16" thickBot="1" x14ac:dyDescent="0.4">
      <c r="A18" s="23" t="s">
        <v>117</v>
      </c>
      <c r="B18" s="24">
        <v>0.93</v>
      </c>
      <c r="D18" s="114" t="s">
        <v>393</v>
      </c>
    </row>
    <row r="19" spans="1:4" ht="16" thickBot="1" x14ac:dyDescent="0.4">
      <c r="A19" s="10" t="s">
        <v>177</v>
      </c>
      <c r="B19" s="16">
        <v>0.1</v>
      </c>
      <c r="D19" s="8" t="s">
        <v>394</v>
      </c>
    </row>
    <row r="23" spans="1:4" x14ac:dyDescent="0.35">
      <c r="B23" s="3" t="s">
        <v>172</v>
      </c>
    </row>
    <row r="24" spans="1:4" x14ac:dyDescent="0.35">
      <c r="B24" s="3" t="s">
        <v>388</v>
      </c>
    </row>
    <row r="26" spans="1:4" x14ac:dyDescent="0.35">
      <c r="B26" s="3" t="s">
        <v>113</v>
      </c>
    </row>
    <row r="27" spans="1:4" x14ac:dyDescent="0.35">
      <c r="B27" s="3" t="s">
        <v>114</v>
      </c>
    </row>
    <row r="29" spans="1:4" x14ac:dyDescent="0.35">
      <c r="B29" s="3" t="s">
        <v>115</v>
      </c>
    </row>
    <row r="30" spans="1:4" x14ac:dyDescent="0.35">
      <c r="B30" s="3" t="s">
        <v>116</v>
      </c>
    </row>
  </sheetData>
  <mergeCells count="1">
    <mergeCell ref="A1:B1"/>
  </mergeCells>
  <dataValidations count="3">
    <dataValidation type="list" allowBlank="1" showInputMessage="1" showErrorMessage="1" sqref="B4" xr:uid="{DA1E9145-E7F0-4ECC-8DA1-AF816275616A}">
      <formula1>$B$26:$B$27</formula1>
    </dataValidation>
    <dataValidation type="list" allowBlank="1" showInputMessage="1" showErrorMessage="1" sqref="B17" xr:uid="{6DF30F2F-B92F-426B-AA84-76C1B8112A32}">
      <formula1>$B$29:$B$30</formula1>
    </dataValidation>
    <dataValidation type="list" allowBlank="1" showInputMessage="1" showErrorMessage="1" sqref="B3" xr:uid="{1ED21242-ECBA-475B-B776-4C350617E09D}">
      <formula1>$B$23:$B$24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CAB06-02CC-4931-8EC2-29E315157BA0}">
  <sheetPr>
    <tabColor rgb="FF00B050"/>
  </sheetPr>
  <dimension ref="A1:L58"/>
  <sheetViews>
    <sheetView tabSelected="1" zoomScale="55" zoomScaleNormal="55" workbookViewId="0">
      <selection sqref="A1:I1"/>
    </sheetView>
  </sheetViews>
  <sheetFormatPr defaultRowHeight="15.5" x14ac:dyDescent="0.35"/>
  <cols>
    <col min="1" max="1" width="25.6328125" style="2" bestFit="1" customWidth="1"/>
    <col min="2" max="2" width="78.7265625" style="2" customWidth="1"/>
    <col min="3" max="9" width="16.36328125" style="2" customWidth="1"/>
    <col min="10" max="10" width="8.7265625" style="2"/>
    <col min="11" max="11" width="24.90625" style="2" customWidth="1"/>
    <col min="12" max="12" width="16.36328125" style="2" customWidth="1"/>
    <col min="13" max="16384" width="8.7265625" style="2"/>
  </cols>
  <sheetData>
    <row r="1" spans="1:12" ht="25.5" thickBot="1" x14ac:dyDescent="0.4">
      <c r="A1" s="382" t="s">
        <v>317</v>
      </c>
      <c r="B1" s="383"/>
      <c r="C1" s="383"/>
      <c r="D1" s="383"/>
      <c r="E1" s="383"/>
      <c r="F1" s="383"/>
      <c r="G1" s="383"/>
      <c r="H1" s="383"/>
      <c r="I1" s="384"/>
      <c r="K1" s="448" t="s">
        <v>318</v>
      </c>
      <c r="L1" s="449"/>
    </row>
    <row r="2" spans="1:12" ht="16" thickBot="1" x14ac:dyDescent="0.4">
      <c r="A2" s="163"/>
      <c r="B2" s="163"/>
      <c r="C2" s="163"/>
      <c r="D2" s="163"/>
      <c r="E2" s="163"/>
      <c r="F2" s="163"/>
      <c r="G2" s="163"/>
      <c r="H2" s="163"/>
      <c r="I2" s="163"/>
    </row>
    <row r="3" spans="1:12" ht="22" customHeight="1" thickBot="1" x14ac:dyDescent="0.4">
      <c r="A3" s="331" t="s">
        <v>319</v>
      </c>
      <c r="B3" s="332" t="s">
        <v>320</v>
      </c>
      <c r="C3" s="333" t="s">
        <v>464</v>
      </c>
      <c r="D3" s="333" t="s">
        <v>470</v>
      </c>
      <c r="E3" s="333" t="s">
        <v>321</v>
      </c>
      <c r="F3" s="333" t="s">
        <v>322</v>
      </c>
      <c r="G3" s="333" t="s">
        <v>323</v>
      </c>
      <c r="H3" s="333" t="s">
        <v>471</v>
      </c>
      <c r="I3" s="333" t="s">
        <v>472</v>
      </c>
      <c r="K3" s="336" t="s">
        <v>319</v>
      </c>
      <c r="L3" s="337" t="s">
        <v>464</v>
      </c>
    </row>
    <row r="4" spans="1:12" x14ac:dyDescent="0.35">
      <c r="A4" s="450" t="s">
        <v>324</v>
      </c>
      <c r="B4" s="307" t="s">
        <v>204</v>
      </c>
      <c r="C4" s="308">
        <v>1836259.6609392804</v>
      </c>
      <c r="D4" s="308">
        <v>949.46207907925566</v>
      </c>
      <c r="E4" s="308">
        <v>949.46207907925566</v>
      </c>
      <c r="F4" s="308">
        <v>678.18719934232547</v>
      </c>
      <c r="G4" s="308">
        <v>3.1648735969308524</v>
      </c>
      <c r="H4" s="308">
        <v>11.868275988490696</v>
      </c>
      <c r="I4" s="308">
        <v>3.9560919961635653E-2</v>
      </c>
      <c r="K4" s="278" t="s">
        <v>324</v>
      </c>
      <c r="L4" s="309">
        <f>SUM(C4:C6)</f>
        <v>3016631.6401520101</v>
      </c>
    </row>
    <row r="5" spans="1:12" x14ac:dyDescent="0.35">
      <c r="A5" s="450"/>
      <c r="B5" s="310" t="s">
        <v>210</v>
      </c>
      <c r="C5" s="311">
        <v>746897.86272711214</v>
      </c>
      <c r="D5" s="311">
        <v>386.19331061381183</v>
      </c>
      <c r="E5" s="311">
        <v>386.19331061381183</v>
      </c>
      <c r="F5" s="311">
        <v>275.8523647241513</v>
      </c>
      <c r="G5" s="311">
        <v>1.2873110353793729</v>
      </c>
      <c r="H5" s="311">
        <v>4.8274163826726477</v>
      </c>
      <c r="I5" s="311">
        <v>1.6091387942242161E-2</v>
      </c>
      <c r="K5" s="178" t="s">
        <v>325</v>
      </c>
      <c r="L5" s="312">
        <f>SUM(C7:C9)</f>
        <v>1229654.7334791741</v>
      </c>
    </row>
    <row r="6" spans="1:12" ht="16" thickBot="1" x14ac:dyDescent="0.4">
      <c r="A6" s="451"/>
      <c r="B6" s="313" t="s">
        <v>326</v>
      </c>
      <c r="C6" s="314">
        <v>433474.11648561776</v>
      </c>
      <c r="D6" s="314">
        <v>224.13346250549006</v>
      </c>
      <c r="E6" s="314">
        <v>224.13346250549006</v>
      </c>
      <c r="F6" s="314">
        <v>160.09533036106433</v>
      </c>
      <c r="G6" s="314">
        <v>0.74711154168496685</v>
      </c>
      <c r="H6" s="314">
        <v>2.8016682813186256</v>
      </c>
      <c r="I6" s="314">
        <v>9.3388942710620863E-3</v>
      </c>
      <c r="K6" s="178" t="s">
        <v>146</v>
      </c>
      <c r="L6" s="312">
        <f>SUM(C10:C12)</f>
        <v>2393463.9457539553</v>
      </c>
    </row>
    <row r="7" spans="1:12" x14ac:dyDescent="0.35">
      <c r="A7" s="420" t="s">
        <v>325</v>
      </c>
      <c r="B7" s="307" t="s">
        <v>217</v>
      </c>
      <c r="C7" s="308">
        <v>1001812</v>
      </c>
      <c r="D7" s="308">
        <v>518</v>
      </c>
      <c r="E7" s="308">
        <v>518</v>
      </c>
      <c r="F7" s="308">
        <v>370</v>
      </c>
      <c r="G7" s="308">
        <v>1.7266666666666666</v>
      </c>
      <c r="H7" s="308">
        <v>6.4749999999999996</v>
      </c>
      <c r="I7" s="308">
        <v>2.1583333333333333E-2</v>
      </c>
      <c r="K7" s="178" t="s">
        <v>328</v>
      </c>
      <c r="L7" s="312">
        <f>SUM(C13:C14)</f>
        <v>797074.05307706876</v>
      </c>
    </row>
    <row r="8" spans="1:12" x14ac:dyDescent="0.35">
      <c r="A8" s="421"/>
      <c r="B8" s="315" t="s">
        <v>221</v>
      </c>
      <c r="C8" s="311">
        <v>189532</v>
      </c>
      <c r="D8" s="311">
        <v>98</v>
      </c>
      <c r="E8" s="311">
        <v>98</v>
      </c>
      <c r="F8" s="311">
        <v>70</v>
      </c>
      <c r="G8" s="311">
        <v>0.32666666666666666</v>
      </c>
      <c r="H8" s="311">
        <v>1.2250000000000001</v>
      </c>
      <c r="I8" s="311">
        <v>4.0833333333333329E-3</v>
      </c>
      <c r="K8" s="178" t="s">
        <v>329</v>
      </c>
      <c r="L8" s="312">
        <f>SUM(C15:C17)</f>
        <v>142505.73974554671</v>
      </c>
    </row>
    <row r="9" spans="1:12" ht="16" thickBot="1" x14ac:dyDescent="0.4">
      <c r="A9" s="422"/>
      <c r="B9" s="316" t="s">
        <v>330</v>
      </c>
      <c r="C9" s="314">
        <v>38310.733479174167</v>
      </c>
      <c r="D9" s="314">
        <v>19.809065914774646</v>
      </c>
      <c r="E9" s="314">
        <v>19.809065914774646</v>
      </c>
      <c r="F9" s="314">
        <v>14.149332796267606</v>
      </c>
      <c r="G9" s="314">
        <v>6.6030219715915481E-2</v>
      </c>
      <c r="H9" s="314">
        <v>0.24761332393468308</v>
      </c>
      <c r="I9" s="314">
        <v>8.2537774644894353E-4</v>
      </c>
      <c r="K9" s="178" t="s">
        <v>331</v>
      </c>
      <c r="L9" s="312">
        <f>SUM(C18:C39,C44)</f>
        <v>2025220.1193995308</v>
      </c>
    </row>
    <row r="10" spans="1:12" ht="16" thickBot="1" x14ac:dyDescent="0.4">
      <c r="A10" s="429" t="s">
        <v>327</v>
      </c>
      <c r="B10" s="307" t="s">
        <v>146</v>
      </c>
      <c r="C10" s="308">
        <v>711901.84049079753</v>
      </c>
      <c r="D10" s="308">
        <v>368.09815950920245</v>
      </c>
      <c r="E10" s="308">
        <v>368.09815950920245</v>
      </c>
      <c r="F10" s="308">
        <v>262.92725679228749</v>
      </c>
      <c r="G10" s="308">
        <v>1.2269938650306749</v>
      </c>
      <c r="H10" s="308">
        <v>4.6012269938650308</v>
      </c>
      <c r="I10" s="308">
        <v>1.5337423312883436E-2</v>
      </c>
      <c r="K10" s="181" t="s">
        <v>332</v>
      </c>
      <c r="L10" s="317">
        <f>SUM(C45:C46)</f>
        <v>269051.06678145693</v>
      </c>
    </row>
    <row r="11" spans="1:12" x14ac:dyDescent="0.35">
      <c r="A11" s="430"/>
      <c r="B11" s="310" t="s">
        <v>333</v>
      </c>
      <c r="C11" s="311">
        <v>154720</v>
      </c>
      <c r="D11" s="311">
        <v>80</v>
      </c>
      <c r="E11" s="311">
        <v>80</v>
      </c>
      <c r="F11" s="311">
        <v>57.142857142857146</v>
      </c>
      <c r="G11" s="311">
        <v>0.26666666666666666</v>
      </c>
      <c r="H11" s="311">
        <v>1</v>
      </c>
      <c r="I11" s="311">
        <v>3.3333333333333331E-3</v>
      </c>
      <c r="L11" s="295"/>
    </row>
    <row r="12" spans="1:12" ht="16" thickBot="1" x14ac:dyDescent="0.4">
      <c r="A12" s="431"/>
      <c r="B12" s="313" t="s">
        <v>313</v>
      </c>
      <c r="C12" s="314">
        <v>1526842.105263158</v>
      </c>
      <c r="D12" s="314">
        <v>789.47368421052636</v>
      </c>
      <c r="E12" s="314">
        <v>789.47368421052636</v>
      </c>
      <c r="F12" s="314">
        <v>563.90977443609029</v>
      </c>
      <c r="G12" s="314">
        <v>2.6315789473684212</v>
      </c>
      <c r="H12" s="314">
        <v>9.8684210526315788</v>
      </c>
      <c r="I12" s="314">
        <v>3.2894736842105268E-2</v>
      </c>
    </row>
    <row r="13" spans="1:12" x14ac:dyDescent="0.35">
      <c r="A13" s="446" t="s">
        <v>328</v>
      </c>
      <c r="B13" s="307" t="s">
        <v>334</v>
      </c>
      <c r="C13" s="308">
        <v>537741.34447063121</v>
      </c>
      <c r="D13" s="308">
        <v>278.04619672731707</v>
      </c>
      <c r="E13" s="308">
        <v>278.04619672731707</v>
      </c>
      <c r="F13" s="308">
        <v>198.60442623379791</v>
      </c>
      <c r="G13" s="308">
        <v>0.92682065575772354</v>
      </c>
      <c r="H13" s="308">
        <v>3.4755774590914634</v>
      </c>
      <c r="I13" s="308">
        <v>1.1585258196971544E-2</v>
      </c>
    </row>
    <row r="14" spans="1:12" ht="16" thickBot="1" x14ac:dyDescent="0.4">
      <c r="A14" s="447"/>
      <c r="B14" s="316" t="s">
        <v>335</v>
      </c>
      <c r="C14" s="314">
        <v>259332.70860643755</v>
      </c>
      <c r="D14" s="314">
        <v>134.0913694966068</v>
      </c>
      <c r="E14" s="314">
        <v>134.0913694966068</v>
      </c>
      <c r="F14" s="314">
        <v>95.77954964043343</v>
      </c>
      <c r="G14" s="314">
        <v>0.44697123165535602</v>
      </c>
      <c r="H14" s="314">
        <v>1.6761421187075851</v>
      </c>
      <c r="I14" s="314">
        <v>5.5871403956919505E-3</v>
      </c>
    </row>
    <row r="15" spans="1:12" x14ac:dyDescent="0.35">
      <c r="A15" s="452" t="s">
        <v>329</v>
      </c>
      <c r="B15" s="307" t="s">
        <v>227</v>
      </c>
      <c r="C15" s="308">
        <v>74837.949234092288</v>
      </c>
      <c r="D15" s="308">
        <v>38.695940658786085</v>
      </c>
      <c r="E15" s="308">
        <v>38.695940658786085</v>
      </c>
      <c r="F15" s="308">
        <v>27.639957613418634</v>
      </c>
      <c r="G15" s="308">
        <v>0.12898646886262027</v>
      </c>
      <c r="H15" s="308">
        <v>0.48369925823482607</v>
      </c>
      <c r="I15" s="308">
        <v>1.6123308607827534E-3</v>
      </c>
    </row>
    <row r="16" spans="1:12" x14ac:dyDescent="0.35">
      <c r="A16" s="453"/>
      <c r="B16" s="310" t="s">
        <v>336</v>
      </c>
      <c r="C16" s="311">
        <v>273.80334239999996</v>
      </c>
      <c r="D16" s="311">
        <v>0.14157359999999999</v>
      </c>
      <c r="E16" s="311">
        <v>0.14157359999999999</v>
      </c>
      <c r="F16" s="311">
        <v>0.10112400000000001</v>
      </c>
      <c r="G16" s="311">
        <v>4.71912E-4</v>
      </c>
      <c r="H16" s="311">
        <v>1.7696699999999999E-3</v>
      </c>
      <c r="I16" s="311">
        <v>5.8989000000000004E-6</v>
      </c>
    </row>
    <row r="17" spans="1:9" ht="16" thickBot="1" x14ac:dyDescent="0.4">
      <c r="A17" s="454"/>
      <c r="B17" s="313" t="s">
        <v>337</v>
      </c>
      <c r="C17" s="314">
        <v>67393.987169054439</v>
      </c>
      <c r="D17" s="314">
        <v>34.846942693409744</v>
      </c>
      <c r="E17" s="314">
        <v>34.846942693409744</v>
      </c>
      <c r="F17" s="314">
        <v>24.890673352435535</v>
      </c>
      <c r="G17" s="314">
        <v>0.11615647564469915</v>
      </c>
      <c r="H17" s="314">
        <v>0.43558678366762182</v>
      </c>
      <c r="I17" s="314">
        <v>1.4519559455587394E-3</v>
      </c>
    </row>
    <row r="18" spans="1:9" ht="15" customHeight="1" x14ac:dyDescent="0.35">
      <c r="A18" s="455" t="s">
        <v>331</v>
      </c>
      <c r="B18" s="315" t="s">
        <v>338</v>
      </c>
      <c r="C18" s="311">
        <v>145668.38402531654</v>
      </c>
      <c r="D18" s="311">
        <v>75.319743549801728</v>
      </c>
      <c r="E18" s="311">
        <v>75.319743549801728</v>
      </c>
      <c r="F18" s="311">
        <v>53.799816821286953</v>
      </c>
      <c r="G18" s="311">
        <v>0.2510658118326724</v>
      </c>
      <c r="H18" s="311">
        <v>0.94149679437252165</v>
      </c>
      <c r="I18" s="311">
        <v>3.1383226479084051E-3</v>
      </c>
    </row>
    <row r="19" spans="1:9" x14ac:dyDescent="0.35">
      <c r="A19" s="455"/>
      <c r="B19" s="310" t="s">
        <v>339</v>
      </c>
      <c r="C19" s="311">
        <v>89239.895299054799</v>
      </c>
      <c r="D19" s="311">
        <v>46.142655273554702</v>
      </c>
      <c r="E19" s="311">
        <v>46.142655273554702</v>
      </c>
      <c r="F19" s="311">
        <v>32.959039481110501</v>
      </c>
      <c r="G19" s="311">
        <v>0.15380885091184901</v>
      </c>
      <c r="H19" s="311">
        <v>0.57678319091943375</v>
      </c>
      <c r="I19" s="311">
        <v>1.9226106363981125E-3</v>
      </c>
    </row>
    <row r="20" spans="1:9" x14ac:dyDescent="0.35">
      <c r="A20" s="455"/>
      <c r="B20" s="310" t="s">
        <v>340</v>
      </c>
      <c r="C20" s="311">
        <v>260546.81921854452</v>
      </c>
      <c r="D20" s="311">
        <v>134.71914127122261</v>
      </c>
      <c r="E20" s="311">
        <v>134.71914127122261</v>
      </c>
      <c r="F20" s="311">
        <v>96.227958050873298</v>
      </c>
      <c r="G20" s="311">
        <v>0.44906380423740871</v>
      </c>
      <c r="H20" s="311">
        <v>1.6839892658902826</v>
      </c>
      <c r="I20" s="311">
        <v>5.6132975529676089E-3</v>
      </c>
    </row>
    <row r="21" spans="1:9" x14ac:dyDescent="0.35">
      <c r="A21" s="455"/>
      <c r="B21" s="310" t="s">
        <v>341</v>
      </c>
      <c r="C21" s="311">
        <v>62860.46150516576</v>
      </c>
      <c r="D21" s="311">
        <v>32.502823942691705</v>
      </c>
      <c r="E21" s="311">
        <v>32.502823942691705</v>
      </c>
      <c r="F21" s="311">
        <v>23.216302816208362</v>
      </c>
      <c r="G21" s="311">
        <v>0.10834274647563902</v>
      </c>
      <c r="H21" s="311">
        <v>0.40628529928364632</v>
      </c>
      <c r="I21" s="311">
        <v>1.3542843309454877E-3</v>
      </c>
    </row>
    <row r="22" spans="1:9" x14ac:dyDescent="0.35">
      <c r="A22" s="455"/>
      <c r="B22" s="310" t="s">
        <v>384</v>
      </c>
      <c r="C22" s="311">
        <v>19131.940602508694</v>
      </c>
      <c r="D22" s="311">
        <v>9.8924201667573382</v>
      </c>
      <c r="E22" s="311">
        <v>9.8924201667573382</v>
      </c>
      <c r="F22" s="311">
        <v>7.0660144048266709</v>
      </c>
      <c r="G22" s="311">
        <v>3.297473388919113E-2</v>
      </c>
      <c r="H22" s="311">
        <v>0.12365525208446673</v>
      </c>
      <c r="I22" s="311">
        <v>4.1218417361488913E-4</v>
      </c>
    </row>
    <row r="23" spans="1:9" x14ac:dyDescent="0.35">
      <c r="A23" s="455"/>
      <c r="B23" s="310" t="s">
        <v>342</v>
      </c>
      <c r="C23" s="311">
        <v>73959.495302873911</v>
      </c>
      <c r="D23" s="311">
        <v>38.241724561982373</v>
      </c>
      <c r="E23" s="311">
        <v>38.241724561982373</v>
      </c>
      <c r="F23" s="311">
        <v>27.315517544273124</v>
      </c>
      <c r="G23" s="311">
        <v>0.1274724152066079</v>
      </c>
      <c r="H23" s="311">
        <v>0.47802155702477966</v>
      </c>
      <c r="I23" s="311">
        <v>1.5934051900825987E-3</v>
      </c>
    </row>
    <row r="24" spans="1:9" x14ac:dyDescent="0.35">
      <c r="A24" s="455"/>
      <c r="B24" s="310" t="s">
        <v>343</v>
      </c>
      <c r="C24" s="311">
        <v>204732.93289233078</v>
      </c>
      <c r="D24" s="311">
        <v>105.85984120596214</v>
      </c>
      <c r="E24" s="311">
        <v>105.85984120596214</v>
      </c>
      <c r="F24" s="311">
        <v>75.614172289972956</v>
      </c>
      <c r="G24" s="311">
        <v>0.35286613735320715</v>
      </c>
      <c r="H24" s="311">
        <v>1.3232480150745267</v>
      </c>
      <c r="I24" s="311">
        <v>4.4108267169150894E-3</v>
      </c>
    </row>
    <row r="25" spans="1:9" x14ac:dyDescent="0.35">
      <c r="A25" s="455"/>
      <c r="B25" s="310" t="s">
        <v>344</v>
      </c>
      <c r="C25" s="311">
        <v>79831.066822384892</v>
      </c>
      <c r="D25" s="311">
        <v>41.277697426258996</v>
      </c>
      <c r="E25" s="311">
        <v>41.277697426258996</v>
      </c>
      <c r="F25" s="311">
        <v>29.484069590185001</v>
      </c>
      <c r="G25" s="311">
        <v>0.13759232475419667</v>
      </c>
      <c r="H25" s="311">
        <v>0.51597121782823741</v>
      </c>
      <c r="I25" s="311">
        <v>1.7199040594274584E-3</v>
      </c>
    </row>
    <row r="26" spans="1:9" x14ac:dyDescent="0.35">
      <c r="A26" s="455"/>
      <c r="B26" s="310" t="s">
        <v>345</v>
      </c>
      <c r="C26" s="311">
        <v>51043.638241220047</v>
      </c>
      <c r="D26" s="311">
        <v>26.392780889979342</v>
      </c>
      <c r="E26" s="311">
        <v>26.392780889979342</v>
      </c>
      <c r="F26" s="311">
        <v>18.851986349985246</v>
      </c>
      <c r="G26" s="311">
        <v>8.797593629993114E-2</v>
      </c>
      <c r="H26" s="311">
        <v>0.3299097611247418</v>
      </c>
      <c r="I26" s="311">
        <v>1.0996992037491393E-3</v>
      </c>
    </row>
    <row r="27" spans="1:9" x14ac:dyDescent="0.35">
      <c r="A27" s="455"/>
      <c r="B27" s="310" t="s">
        <v>346</v>
      </c>
      <c r="C27" s="311">
        <v>7793.57686829862</v>
      </c>
      <c r="D27" s="311">
        <v>4.0297708729568873</v>
      </c>
      <c r="E27" s="311">
        <v>4.0297708729568873</v>
      </c>
      <c r="F27" s="311">
        <v>2.878407766397777</v>
      </c>
      <c r="G27" s="311">
        <v>1.3432569576522958E-2</v>
      </c>
      <c r="H27" s="311">
        <v>5.0372135911961088E-2</v>
      </c>
      <c r="I27" s="311">
        <v>1.6790711970653696E-4</v>
      </c>
    </row>
    <row r="28" spans="1:9" x14ac:dyDescent="0.35">
      <c r="A28" s="455"/>
      <c r="B28" s="310" t="s">
        <v>347</v>
      </c>
      <c r="C28" s="311">
        <v>18449.315742147628</v>
      </c>
      <c r="D28" s="311">
        <v>9.5394600528167679</v>
      </c>
      <c r="E28" s="311">
        <v>9.5394600528167679</v>
      </c>
      <c r="F28" s="311">
        <v>6.8139000377262633</v>
      </c>
      <c r="G28" s="311">
        <v>3.1798200176055891E-2</v>
      </c>
      <c r="H28" s="311">
        <v>0.1192432506602096</v>
      </c>
      <c r="I28" s="311">
        <v>3.9747750220069865E-4</v>
      </c>
    </row>
    <row r="29" spans="1:9" x14ac:dyDescent="0.35">
      <c r="A29" s="455"/>
      <c r="B29" s="310" t="s">
        <v>348</v>
      </c>
      <c r="C29" s="311">
        <v>14538.863844496849</v>
      </c>
      <c r="D29" s="311">
        <v>7.5175097437936138</v>
      </c>
      <c r="E29" s="311">
        <v>7.5175097437936138</v>
      </c>
      <c r="F29" s="311">
        <v>5.3696498169954392</v>
      </c>
      <c r="G29" s="311">
        <v>2.5058365812645381E-2</v>
      </c>
      <c r="H29" s="311">
        <v>9.3968871797420167E-2</v>
      </c>
      <c r="I29" s="311">
        <v>3.1322957265806728E-4</v>
      </c>
    </row>
    <row r="30" spans="1:9" x14ac:dyDescent="0.35">
      <c r="A30" s="455"/>
      <c r="B30" s="310" t="s">
        <v>349</v>
      </c>
      <c r="C30" s="311">
        <v>7055.4107756870089</v>
      </c>
      <c r="D30" s="311">
        <v>3.6480924383076569</v>
      </c>
      <c r="E30" s="311">
        <v>3.6480924383076569</v>
      </c>
      <c r="F30" s="311">
        <v>2.6057803130768979</v>
      </c>
      <c r="G30" s="311">
        <v>1.216030812769219E-2</v>
      </c>
      <c r="H30" s="311">
        <v>4.560115547884571E-2</v>
      </c>
      <c r="I30" s="311">
        <v>1.5200385159615238E-4</v>
      </c>
    </row>
    <row r="31" spans="1:9" x14ac:dyDescent="0.35">
      <c r="A31" s="455"/>
      <c r="B31" s="310" t="s">
        <v>304</v>
      </c>
      <c r="C31" s="311">
        <v>18.760349462747669</v>
      </c>
      <c r="D31" s="311">
        <v>9.7002841069015865E-3</v>
      </c>
      <c r="E31" s="311">
        <v>9.7002841069015865E-3</v>
      </c>
      <c r="F31" s="311">
        <v>6.9287743620725624E-3</v>
      </c>
      <c r="G31" s="311">
        <v>3.2334280356338621E-5</v>
      </c>
      <c r="H31" s="311">
        <v>1.2125355133626984E-4</v>
      </c>
      <c r="I31" s="311">
        <v>4.0417850445423278E-7</v>
      </c>
    </row>
    <row r="32" spans="1:9" x14ac:dyDescent="0.35">
      <c r="A32" s="455"/>
      <c r="B32" s="310" t="s">
        <v>350</v>
      </c>
      <c r="C32" s="311">
        <v>19598.63175109043</v>
      </c>
      <c r="D32" s="311">
        <v>10.133728930243242</v>
      </c>
      <c r="E32" s="311">
        <v>10.133728930243242</v>
      </c>
      <c r="F32" s="311">
        <v>7.2383778073166019</v>
      </c>
      <c r="G32" s="311">
        <v>3.3779096434144139E-2</v>
      </c>
      <c r="H32" s="311">
        <v>0.12667161162804053</v>
      </c>
      <c r="I32" s="311">
        <v>4.2223870542680174E-4</v>
      </c>
    </row>
    <row r="33" spans="1:9" x14ac:dyDescent="0.35">
      <c r="A33" s="455"/>
      <c r="B33" s="310" t="s">
        <v>17</v>
      </c>
      <c r="C33" s="311">
        <v>17822.039459686319</v>
      </c>
      <c r="D33" s="311">
        <v>9.2151186451325326</v>
      </c>
      <c r="E33" s="311">
        <v>9.2151186451325326</v>
      </c>
      <c r="F33" s="311">
        <v>6.5822276036660954</v>
      </c>
      <c r="G33" s="311">
        <v>3.0717062150441777E-2</v>
      </c>
      <c r="H33" s="311">
        <v>0.11518898306415666</v>
      </c>
      <c r="I33" s="311">
        <v>3.8396327688052222E-4</v>
      </c>
    </row>
    <row r="34" spans="1:9" x14ac:dyDescent="0.35">
      <c r="A34" s="455"/>
      <c r="B34" s="310" t="s">
        <v>351</v>
      </c>
      <c r="C34" s="311">
        <v>34514.531906207936</v>
      </c>
      <c r="D34" s="311">
        <v>17.846190230717649</v>
      </c>
      <c r="E34" s="311">
        <v>17.846190230717649</v>
      </c>
      <c r="F34" s="311">
        <v>12.747278736226892</v>
      </c>
      <c r="G34" s="311">
        <v>5.948730076905883E-2</v>
      </c>
      <c r="H34" s="311">
        <v>0.22307737788397061</v>
      </c>
      <c r="I34" s="311">
        <v>7.4359125961323536E-4</v>
      </c>
    </row>
    <row r="35" spans="1:9" x14ac:dyDescent="0.35">
      <c r="A35" s="455"/>
      <c r="B35" s="310" t="s">
        <v>352</v>
      </c>
      <c r="C35" s="311">
        <v>0</v>
      </c>
      <c r="D35" s="311">
        <v>0</v>
      </c>
      <c r="E35" s="311">
        <v>0</v>
      </c>
      <c r="F35" s="311">
        <v>0</v>
      </c>
      <c r="G35" s="311">
        <v>0</v>
      </c>
      <c r="H35" s="311">
        <v>0</v>
      </c>
      <c r="I35" s="311">
        <v>0</v>
      </c>
    </row>
    <row r="36" spans="1:9" x14ac:dyDescent="0.35">
      <c r="A36" s="455"/>
      <c r="B36" s="310" t="s">
        <v>353</v>
      </c>
      <c r="C36" s="311">
        <v>34433.028579533842</v>
      </c>
      <c r="D36" s="311">
        <v>17.804047869459069</v>
      </c>
      <c r="E36" s="311">
        <v>17.804047869459069</v>
      </c>
      <c r="F36" s="311">
        <v>12.717177049613621</v>
      </c>
      <c r="G36" s="311">
        <v>5.9346826231530231E-2</v>
      </c>
      <c r="H36" s="311">
        <v>0.22255059836823837</v>
      </c>
      <c r="I36" s="311">
        <v>7.4183532789412791E-4</v>
      </c>
    </row>
    <row r="37" spans="1:9" x14ac:dyDescent="0.35">
      <c r="A37" s="455"/>
      <c r="B37" s="310" t="s">
        <v>90</v>
      </c>
      <c r="C37" s="311">
        <v>40201.402345748924</v>
      </c>
      <c r="D37" s="311">
        <v>20.786660985392412</v>
      </c>
      <c r="E37" s="311">
        <v>20.786660985392412</v>
      </c>
      <c r="F37" s="311">
        <v>14.84761498956601</v>
      </c>
      <c r="G37" s="311">
        <v>6.9288869951308035E-2</v>
      </c>
      <c r="H37" s="311">
        <v>0.25983326231740517</v>
      </c>
      <c r="I37" s="311">
        <v>8.6611087439135046E-4</v>
      </c>
    </row>
    <row r="38" spans="1:9" x14ac:dyDescent="0.35">
      <c r="A38" s="455"/>
      <c r="B38" s="310" t="s">
        <v>93</v>
      </c>
      <c r="C38" s="311">
        <v>33691.876107958095</v>
      </c>
      <c r="D38" s="311">
        <v>17.420825288499532</v>
      </c>
      <c r="E38" s="311">
        <v>17.420825288499532</v>
      </c>
      <c r="F38" s="311">
        <v>12.443446634642523</v>
      </c>
      <c r="G38" s="311">
        <v>5.8069417628331774E-2</v>
      </c>
      <c r="H38" s="311">
        <v>0.21776031610624416</v>
      </c>
      <c r="I38" s="311">
        <v>7.2586772035414715E-4</v>
      </c>
    </row>
    <row r="39" spans="1:9" ht="16" thickBot="1" x14ac:dyDescent="0.4">
      <c r="A39" s="455"/>
      <c r="B39" s="310" t="s">
        <v>9</v>
      </c>
      <c r="C39" s="311">
        <v>0</v>
      </c>
      <c r="D39" s="311">
        <v>0</v>
      </c>
      <c r="E39" s="311">
        <v>0</v>
      </c>
      <c r="F39" s="311">
        <v>0</v>
      </c>
      <c r="G39" s="311">
        <v>0</v>
      </c>
      <c r="H39" s="311">
        <v>0</v>
      </c>
      <c r="I39" s="311">
        <v>0</v>
      </c>
    </row>
    <row r="40" spans="1:9" ht="16" thickTop="1" x14ac:dyDescent="0.35">
      <c r="A40" s="455"/>
      <c r="B40" s="318" t="s">
        <v>354</v>
      </c>
      <c r="C40" s="319">
        <v>1215132.0716397185</v>
      </c>
      <c r="D40" s="319">
        <v>628.29993362963728</v>
      </c>
      <c r="E40" s="319">
        <v>628.29993362963728</v>
      </c>
      <c r="F40" s="319">
        <v>448.78566687831238</v>
      </c>
      <c r="G40" s="319">
        <v>2.0943331120987909</v>
      </c>
      <c r="H40" s="319">
        <v>7.8537491703704658</v>
      </c>
      <c r="I40" s="319">
        <v>2.6179163901234887E-2</v>
      </c>
    </row>
    <row r="41" spans="1:9" x14ac:dyDescent="0.35">
      <c r="A41" s="455"/>
      <c r="B41" s="320" t="s">
        <v>355</v>
      </c>
      <c r="C41" s="321">
        <v>529911.04123241385</v>
      </c>
      <c r="D41" s="321">
        <v>273.9974360043505</v>
      </c>
      <c r="E41" s="321">
        <v>273.9974360043505</v>
      </c>
      <c r="F41" s="321">
        <v>195.71245428882179</v>
      </c>
      <c r="G41" s="321">
        <v>0.91332478668116834</v>
      </c>
      <c r="H41" s="321">
        <v>3.4249679500543815</v>
      </c>
      <c r="I41" s="321">
        <v>1.1416559833514604E-2</v>
      </c>
    </row>
    <row r="42" spans="1:9" ht="16" thickBot="1" x14ac:dyDescent="0.4">
      <c r="A42" s="455"/>
      <c r="B42" s="322" t="s">
        <v>356</v>
      </c>
      <c r="C42" s="323">
        <v>685221.03040730453</v>
      </c>
      <c r="D42" s="323">
        <v>354.30249762528672</v>
      </c>
      <c r="E42" s="323">
        <v>354.30249762528672</v>
      </c>
      <c r="F42" s="323">
        <v>253.07321258949054</v>
      </c>
      <c r="G42" s="323">
        <v>1.1810083254176225</v>
      </c>
      <c r="H42" s="323">
        <v>4.4287812203160843</v>
      </c>
      <c r="I42" s="323">
        <v>1.4762604067720281E-2</v>
      </c>
    </row>
    <row r="43" spans="1:9" ht="16" thickTop="1" x14ac:dyDescent="0.35">
      <c r="A43" s="455"/>
      <c r="B43" s="318" t="s">
        <v>357</v>
      </c>
      <c r="C43" s="319">
        <v>2025220.1193995308</v>
      </c>
      <c r="D43" s="319">
        <v>1047.1665560493955</v>
      </c>
      <c r="E43" s="319">
        <v>1047.1665560493955</v>
      </c>
      <c r="F43" s="319">
        <v>747.97611146385395</v>
      </c>
      <c r="G43" s="319">
        <v>3.490555186831318</v>
      </c>
      <c r="H43" s="319">
        <v>13.089581950617443</v>
      </c>
      <c r="I43" s="319">
        <v>4.3631939835391473E-2</v>
      </c>
    </row>
    <row r="44" spans="1:9" ht="16" thickBot="1" x14ac:dyDescent="0.4">
      <c r="A44" s="456"/>
      <c r="B44" s="324" t="s">
        <v>358</v>
      </c>
      <c r="C44" s="325">
        <v>810088.04775981233</v>
      </c>
      <c r="D44" s="325">
        <v>418.86662241975819</v>
      </c>
      <c r="E44" s="325">
        <v>418.86662241975819</v>
      </c>
      <c r="F44" s="325">
        <v>299.19044458554157</v>
      </c>
      <c r="G44" s="325">
        <v>1.3962220747325274</v>
      </c>
      <c r="H44" s="325">
        <v>5.2358327802469775</v>
      </c>
      <c r="I44" s="325">
        <v>1.7452775934156593E-2</v>
      </c>
    </row>
    <row r="45" spans="1:9" x14ac:dyDescent="0.35">
      <c r="A45" s="420" t="s">
        <v>332</v>
      </c>
      <c r="B45" s="307" t="s">
        <v>359</v>
      </c>
      <c r="C45" s="308">
        <v>20746.184125378506</v>
      </c>
      <c r="D45" s="308">
        <v>10.727085897300158</v>
      </c>
      <c r="E45" s="308">
        <v>10.727085897300158</v>
      </c>
      <c r="F45" s="308">
        <v>7.6622042123572562</v>
      </c>
      <c r="G45" s="308">
        <v>3.5756952991000526E-2</v>
      </c>
      <c r="H45" s="308">
        <v>0.13408857371625199</v>
      </c>
      <c r="I45" s="308">
        <v>4.4696191238750659E-4</v>
      </c>
    </row>
    <row r="46" spans="1:9" ht="16" thickBot="1" x14ac:dyDescent="0.4">
      <c r="A46" s="422"/>
      <c r="B46" s="313" t="s">
        <v>360</v>
      </c>
      <c r="C46" s="326">
        <v>248304.88265607841</v>
      </c>
      <c r="D46" s="326">
        <v>128.38928782630734</v>
      </c>
      <c r="E46" s="326">
        <v>128.38928782630734</v>
      </c>
      <c r="F46" s="326">
        <v>91.706634161648111</v>
      </c>
      <c r="G46" s="326">
        <v>0.42796429275435782</v>
      </c>
      <c r="H46" s="326">
        <v>1.6048660978288418</v>
      </c>
      <c r="I46" s="326">
        <v>5.3495536594294728E-3</v>
      </c>
    </row>
    <row r="47" spans="1:9" x14ac:dyDescent="0.35">
      <c r="A47" s="327" t="s">
        <v>361</v>
      </c>
      <c r="B47" s="328" t="s">
        <v>362</v>
      </c>
      <c r="C47" s="329">
        <v>9873601.2983887438</v>
      </c>
      <c r="D47" s="329">
        <v>5105.2747147821838</v>
      </c>
      <c r="E47" s="329">
        <v>5105.2747147821838</v>
      </c>
      <c r="F47" s="329">
        <v>3646.6247962729881</v>
      </c>
      <c r="G47" s="329">
        <v>17.01758238260728</v>
      </c>
      <c r="H47" s="329">
        <v>63.815933934777306</v>
      </c>
      <c r="I47" s="329">
        <v>0.21271977978259091</v>
      </c>
    </row>
    <row r="48" spans="1:9" ht="16" thickBot="1" x14ac:dyDescent="0.4">
      <c r="A48" s="330" t="s">
        <v>363</v>
      </c>
      <c r="B48" s="324" t="s">
        <v>364</v>
      </c>
      <c r="C48" s="325">
        <v>6587918.5914552771</v>
      </c>
      <c r="D48" s="325">
        <v>3406.3694888600185</v>
      </c>
      <c r="E48" s="325">
        <v>3406.3694888600185</v>
      </c>
      <c r="F48" s="325">
        <v>2433.1210634714416</v>
      </c>
      <c r="G48" s="325">
        <v>11.354564962866728</v>
      </c>
      <c r="H48" s="325">
        <v>42.579618610750245</v>
      </c>
      <c r="I48" s="325">
        <v>0.14193206203583403</v>
      </c>
    </row>
    <row r="49" spans="1:9" ht="16" thickBot="1" x14ac:dyDescent="0.4">
      <c r="A49" s="293"/>
      <c r="B49" s="163"/>
      <c r="C49" s="163"/>
      <c r="D49" s="163"/>
      <c r="E49" s="163"/>
      <c r="F49" s="163"/>
      <c r="G49" s="163"/>
      <c r="H49" s="163"/>
      <c r="I49" s="163"/>
    </row>
    <row r="50" spans="1:9" ht="25.5" thickBot="1" x14ac:dyDescent="0.4">
      <c r="A50" s="382" t="s">
        <v>365</v>
      </c>
      <c r="B50" s="383"/>
      <c r="C50" s="384"/>
      <c r="D50" s="239"/>
      <c r="E50" s="239"/>
      <c r="F50" s="239"/>
      <c r="G50" s="239"/>
      <c r="H50" s="293"/>
      <c r="I50" s="163"/>
    </row>
    <row r="51" spans="1:9" ht="16" thickBot="1" x14ac:dyDescent="0.4">
      <c r="A51" s="293"/>
      <c r="B51" s="293"/>
      <c r="C51" s="293"/>
      <c r="D51" s="293"/>
      <c r="E51" s="293"/>
      <c r="F51" s="296"/>
      <c r="G51" s="293"/>
      <c r="H51" s="293"/>
      <c r="I51" s="163"/>
    </row>
    <row r="52" spans="1:9" ht="21.5" customHeight="1" thickBot="1" x14ac:dyDescent="0.4">
      <c r="A52" s="334" t="s">
        <v>319</v>
      </c>
      <c r="B52" s="335" t="s">
        <v>366</v>
      </c>
      <c r="C52" s="333" t="s">
        <v>464</v>
      </c>
      <c r="D52" s="163"/>
      <c r="E52" s="163"/>
      <c r="F52" s="163"/>
      <c r="G52" s="163"/>
      <c r="H52" s="163"/>
      <c r="I52" s="163"/>
    </row>
    <row r="53" spans="1:9" x14ac:dyDescent="0.35">
      <c r="A53" s="432" t="s">
        <v>367</v>
      </c>
      <c r="B53" s="297" t="s">
        <v>368</v>
      </c>
      <c r="C53" s="298">
        <v>2477784.2937410166</v>
      </c>
      <c r="D53" s="163"/>
      <c r="E53" s="163"/>
      <c r="F53" s="163"/>
      <c r="G53" s="163"/>
      <c r="H53" s="163"/>
      <c r="I53" s="163"/>
    </row>
    <row r="54" spans="1:9" x14ac:dyDescent="0.35">
      <c r="A54" s="433"/>
      <c r="B54" s="299" t="s">
        <v>369</v>
      </c>
      <c r="C54" s="300">
        <v>489362.39801385085</v>
      </c>
      <c r="D54" s="301"/>
      <c r="E54" s="301"/>
      <c r="F54" s="163"/>
      <c r="G54" s="163"/>
      <c r="H54" s="163"/>
      <c r="I54" s="163"/>
    </row>
    <row r="55" spans="1:9" x14ac:dyDescent="0.35">
      <c r="A55" s="433"/>
      <c r="B55" s="299" t="s">
        <v>370</v>
      </c>
      <c r="C55" s="300">
        <v>470779.01581079321</v>
      </c>
      <c r="D55" s="301"/>
      <c r="E55" s="301"/>
      <c r="F55" s="302"/>
      <c r="G55" s="163"/>
      <c r="H55" s="163"/>
      <c r="I55" s="163"/>
    </row>
    <row r="56" spans="1:9" x14ac:dyDescent="0.35">
      <c r="A56" s="433"/>
      <c r="B56" s="299" t="s">
        <v>371</v>
      </c>
      <c r="C56" s="300">
        <v>446001.17287338292</v>
      </c>
      <c r="D56" s="163"/>
      <c r="E56" s="163"/>
      <c r="F56" s="163"/>
      <c r="G56" s="163"/>
      <c r="H56" s="163"/>
      <c r="I56" s="163"/>
    </row>
    <row r="57" spans="1:9" ht="16" thickBot="1" x14ac:dyDescent="0.4">
      <c r="A57" s="433"/>
      <c r="B57" s="303" t="s">
        <v>372</v>
      </c>
      <c r="C57" s="304">
        <v>569890.38756043371</v>
      </c>
      <c r="D57" s="163"/>
      <c r="E57" s="163"/>
      <c r="F57" s="163"/>
      <c r="G57" s="163"/>
      <c r="H57" s="163"/>
      <c r="I57" s="163"/>
    </row>
    <row r="58" spans="1:9" ht="16" thickBot="1" x14ac:dyDescent="0.4">
      <c r="A58" s="434"/>
      <c r="B58" s="305" t="s">
        <v>373</v>
      </c>
      <c r="C58" s="306">
        <v>4453817.2679994777</v>
      </c>
      <c r="H58" s="295"/>
    </row>
  </sheetData>
  <mergeCells count="11">
    <mergeCell ref="A15:A17"/>
    <mergeCell ref="A18:A44"/>
    <mergeCell ref="A45:A46"/>
    <mergeCell ref="A50:C50"/>
    <mergeCell ref="A53:A58"/>
    <mergeCell ref="A13:A14"/>
    <mergeCell ref="A1:I1"/>
    <mergeCell ref="K1:L1"/>
    <mergeCell ref="A4:A6"/>
    <mergeCell ref="A7:A9"/>
    <mergeCell ref="A10:A12"/>
  </mergeCells>
  <pageMargins left="0.7" right="0.7" top="0.75" bottom="0.75" header="0.3" footer="0.3"/>
  <ignoredErrors>
    <ignoredError sqref="L10 L4:L8" formulaRange="1"/>
  </ignoredError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3939-1993-4241-BD97-E94A2E31EB7E}">
  <sheetPr>
    <tabColor theme="0"/>
  </sheetPr>
  <dimension ref="A1:S73"/>
  <sheetViews>
    <sheetView zoomScale="70" zoomScaleNormal="70" workbookViewId="0">
      <selection sqref="A1:F1"/>
    </sheetView>
  </sheetViews>
  <sheetFormatPr defaultRowHeight="15.5" x14ac:dyDescent="0.35"/>
  <cols>
    <col min="1" max="1" width="16.08984375" style="2" customWidth="1"/>
    <col min="2" max="2" width="44.26953125" style="3" bestFit="1" customWidth="1"/>
    <col min="3" max="3" width="5.453125" style="2" bestFit="1" customWidth="1"/>
    <col min="4" max="4" width="42.453125" style="2" bestFit="1" customWidth="1"/>
    <col min="5" max="5" width="15.453125" style="25" customWidth="1"/>
    <col min="6" max="6" width="15.453125" style="26" customWidth="1"/>
    <col min="7" max="7" width="5.453125" style="2" customWidth="1"/>
    <col min="8" max="9" width="17.6328125" style="2" customWidth="1"/>
    <col min="10" max="16384" width="8.7265625" style="2"/>
  </cols>
  <sheetData>
    <row r="1" spans="1:19" ht="35" customHeight="1" thickBot="1" x14ac:dyDescent="0.4">
      <c r="A1" s="382" t="s">
        <v>457</v>
      </c>
      <c r="B1" s="383"/>
      <c r="C1" s="383"/>
      <c r="D1" s="383"/>
      <c r="E1" s="383"/>
      <c r="F1" s="384"/>
    </row>
    <row r="2" spans="1:19" ht="16" thickBot="1" x14ac:dyDescent="0.4"/>
    <row r="3" spans="1:19" ht="16" thickBot="1" x14ac:dyDescent="0.4">
      <c r="A3" s="212" t="s">
        <v>47</v>
      </c>
      <c r="B3" s="213" t="s">
        <v>101</v>
      </c>
      <c r="C3" s="213" t="s">
        <v>64</v>
      </c>
      <c r="D3" s="213" t="s">
        <v>88</v>
      </c>
      <c r="E3" s="214" t="s">
        <v>403</v>
      </c>
      <c r="F3" s="215" t="s">
        <v>89</v>
      </c>
      <c r="H3" s="6" t="s">
        <v>167</v>
      </c>
      <c r="I3" s="27" t="s">
        <v>168</v>
      </c>
    </row>
    <row r="4" spans="1:19" ht="15.5" customHeight="1" thickBot="1" x14ac:dyDescent="0.4">
      <c r="A4" s="394" t="s">
        <v>44</v>
      </c>
      <c r="B4" s="397"/>
      <c r="C4" s="28">
        <v>57</v>
      </c>
      <c r="D4" s="29" t="s">
        <v>0</v>
      </c>
      <c r="E4" s="30">
        <v>2806.2000000000003</v>
      </c>
      <c r="F4" s="31">
        <v>1</v>
      </c>
    </row>
    <row r="5" spans="1:19" ht="15.5" customHeight="1" x14ac:dyDescent="0.35">
      <c r="A5" s="395"/>
      <c r="B5" s="397"/>
      <c r="C5" s="32">
        <v>53</v>
      </c>
      <c r="D5" s="33" t="s">
        <v>1</v>
      </c>
      <c r="E5" s="34">
        <v>4118.3999999999996</v>
      </c>
      <c r="F5" s="35">
        <v>1</v>
      </c>
      <c r="H5" s="385" t="s">
        <v>404</v>
      </c>
      <c r="I5" s="386"/>
      <c r="J5" s="386"/>
      <c r="K5" s="386"/>
      <c r="L5" s="386"/>
      <c r="M5" s="386"/>
      <c r="N5" s="386"/>
      <c r="O5" s="387"/>
      <c r="P5" s="139"/>
      <c r="Q5" s="139"/>
      <c r="R5" s="139"/>
      <c r="S5" s="139"/>
    </row>
    <row r="6" spans="1:19" ht="15.5" customHeight="1" x14ac:dyDescent="0.35">
      <c r="A6" s="395"/>
      <c r="B6" s="397"/>
      <c r="C6" s="32">
        <v>55</v>
      </c>
      <c r="D6" s="33" t="s">
        <v>2</v>
      </c>
      <c r="E6" s="34">
        <v>287</v>
      </c>
      <c r="F6" s="35">
        <v>1</v>
      </c>
      <c r="H6" s="388"/>
      <c r="I6" s="389"/>
      <c r="J6" s="389"/>
      <c r="K6" s="389"/>
      <c r="L6" s="389"/>
      <c r="M6" s="389"/>
      <c r="N6" s="389"/>
      <c r="O6" s="390"/>
      <c r="P6" s="139"/>
      <c r="Q6" s="139"/>
      <c r="R6" s="139"/>
      <c r="S6" s="139"/>
    </row>
    <row r="7" spans="1:19" ht="15.5" customHeight="1" x14ac:dyDescent="0.35">
      <c r="A7" s="395"/>
      <c r="B7" s="397"/>
      <c r="C7" s="32">
        <v>55</v>
      </c>
      <c r="D7" s="33" t="s">
        <v>3</v>
      </c>
      <c r="E7" s="34">
        <v>439</v>
      </c>
      <c r="F7" s="35">
        <v>1</v>
      </c>
      <c r="H7" s="388"/>
      <c r="I7" s="389"/>
      <c r="J7" s="389"/>
      <c r="K7" s="389"/>
      <c r="L7" s="389"/>
      <c r="M7" s="389"/>
      <c r="N7" s="389"/>
      <c r="O7" s="390"/>
      <c r="P7" s="139"/>
      <c r="Q7" s="139"/>
      <c r="R7" s="139"/>
      <c r="S7" s="139"/>
    </row>
    <row r="8" spans="1:19" ht="16" customHeight="1" thickBot="1" x14ac:dyDescent="0.4">
      <c r="A8" s="395"/>
      <c r="B8" s="397"/>
      <c r="C8" s="36">
        <v>54</v>
      </c>
      <c r="D8" s="37" t="s">
        <v>4</v>
      </c>
      <c r="E8" s="38">
        <v>1037.7</v>
      </c>
      <c r="F8" s="39">
        <v>1</v>
      </c>
      <c r="H8" s="388"/>
      <c r="I8" s="389"/>
      <c r="J8" s="389"/>
      <c r="K8" s="389"/>
      <c r="L8" s="389"/>
      <c r="M8" s="389"/>
      <c r="N8" s="389"/>
      <c r="O8" s="390"/>
      <c r="P8" s="139"/>
      <c r="Q8" s="139"/>
      <c r="R8" s="139"/>
      <c r="S8" s="139"/>
    </row>
    <row r="9" spans="1:19" ht="15.5" customHeight="1" x14ac:dyDescent="0.35">
      <c r="A9" s="395"/>
      <c r="B9" s="401" t="s">
        <v>65</v>
      </c>
      <c r="C9" s="28">
        <v>32</v>
      </c>
      <c r="D9" s="29" t="s">
        <v>5</v>
      </c>
      <c r="E9" s="30">
        <v>1270.2215816969915</v>
      </c>
      <c r="F9" s="31">
        <v>1</v>
      </c>
      <c r="H9" s="388"/>
      <c r="I9" s="389"/>
      <c r="J9" s="389"/>
      <c r="K9" s="389"/>
      <c r="L9" s="389"/>
      <c r="M9" s="389"/>
      <c r="N9" s="389"/>
      <c r="O9" s="390"/>
      <c r="P9" s="139"/>
      <c r="Q9" s="139"/>
      <c r="R9" s="139"/>
      <c r="S9" s="139"/>
    </row>
    <row r="10" spans="1:19" ht="16" customHeight="1" thickBot="1" x14ac:dyDescent="0.4">
      <c r="A10" s="396"/>
      <c r="B10" s="402"/>
      <c r="C10" s="36">
        <v>32</v>
      </c>
      <c r="D10" s="40" t="s">
        <v>6</v>
      </c>
      <c r="E10" s="41">
        <v>139.97841830300845</v>
      </c>
      <c r="F10" s="42">
        <v>1</v>
      </c>
      <c r="H10" s="388"/>
      <c r="I10" s="389"/>
      <c r="J10" s="389"/>
      <c r="K10" s="389"/>
      <c r="L10" s="389"/>
      <c r="M10" s="389"/>
      <c r="N10" s="389"/>
      <c r="O10" s="390"/>
      <c r="P10" s="139"/>
      <c r="Q10" s="139"/>
      <c r="R10" s="139"/>
      <c r="S10" s="139"/>
    </row>
    <row r="11" spans="1:19" ht="14.5" customHeight="1" x14ac:dyDescent="0.35">
      <c r="A11" s="404" t="s">
        <v>45</v>
      </c>
      <c r="B11" s="403" t="s">
        <v>75</v>
      </c>
      <c r="C11" s="51">
        <v>72</v>
      </c>
      <c r="D11" s="43" t="s">
        <v>7</v>
      </c>
      <c r="E11" s="30"/>
      <c r="F11" s="31">
        <v>0</v>
      </c>
      <c r="H11" s="388"/>
      <c r="I11" s="389"/>
      <c r="J11" s="389"/>
      <c r="K11" s="389"/>
      <c r="L11" s="389"/>
      <c r="M11" s="389"/>
      <c r="N11" s="389"/>
      <c r="O11" s="390"/>
      <c r="P11" s="139"/>
      <c r="Q11" s="139"/>
      <c r="R11" s="139"/>
      <c r="S11" s="139"/>
    </row>
    <row r="12" spans="1:19" ht="16" customHeight="1" thickBot="1" x14ac:dyDescent="0.4">
      <c r="A12" s="405"/>
      <c r="B12" s="381"/>
      <c r="C12" s="36">
        <v>76</v>
      </c>
      <c r="D12" s="44" t="s">
        <v>8</v>
      </c>
      <c r="E12" s="41"/>
      <c r="F12" s="42">
        <v>0</v>
      </c>
      <c r="H12" s="388"/>
      <c r="I12" s="389"/>
      <c r="J12" s="389"/>
      <c r="K12" s="389"/>
      <c r="L12" s="389"/>
      <c r="M12" s="389"/>
      <c r="N12" s="389"/>
      <c r="O12" s="390"/>
      <c r="P12" s="139"/>
      <c r="Q12" s="139"/>
      <c r="R12" s="139"/>
      <c r="S12" s="139"/>
    </row>
    <row r="13" spans="1:19" ht="15.5" customHeight="1" x14ac:dyDescent="0.35">
      <c r="A13" s="405"/>
      <c r="B13" s="380" t="s">
        <v>76</v>
      </c>
      <c r="C13" s="28">
        <v>72</v>
      </c>
      <c r="D13" s="43" t="s">
        <v>50</v>
      </c>
      <c r="E13" s="30">
        <v>271.00849005910788</v>
      </c>
      <c r="F13" s="31">
        <v>1</v>
      </c>
      <c r="H13" s="388"/>
      <c r="I13" s="389"/>
      <c r="J13" s="389"/>
      <c r="K13" s="389"/>
      <c r="L13" s="389"/>
      <c r="M13" s="389"/>
      <c r="N13" s="389"/>
      <c r="O13" s="390"/>
      <c r="P13" s="139"/>
      <c r="Q13" s="139"/>
      <c r="R13" s="139"/>
      <c r="S13" s="139"/>
    </row>
    <row r="14" spans="1:19" ht="15.5" customHeight="1" x14ac:dyDescent="0.35">
      <c r="A14" s="405"/>
      <c r="B14" s="403"/>
      <c r="C14" s="32">
        <v>61</v>
      </c>
      <c r="D14" s="45" t="s">
        <v>51</v>
      </c>
      <c r="E14" s="34">
        <v>314.54630127171771</v>
      </c>
      <c r="F14" s="35">
        <v>1</v>
      </c>
      <c r="H14" s="388"/>
      <c r="I14" s="389"/>
      <c r="J14" s="389"/>
      <c r="K14" s="389"/>
      <c r="L14" s="389"/>
      <c r="M14" s="389"/>
      <c r="N14" s="389"/>
      <c r="O14" s="390"/>
      <c r="P14" s="139"/>
      <c r="Q14" s="139"/>
      <c r="R14" s="139"/>
      <c r="S14" s="139"/>
    </row>
    <row r="15" spans="1:19" ht="15.5" customHeight="1" x14ac:dyDescent="0.35">
      <c r="A15" s="405"/>
      <c r="B15" s="403"/>
      <c r="C15" s="32">
        <v>63</v>
      </c>
      <c r="D15" s="45" t="s">
        <v>144</v>
      </c>
      <c r="E15" s="34">
        <v>485.2452086691743</v>
      </c>
      <c r="F15" s="35">
        <v>1</v>
      </c>
      <c r="H15" s="388"/>
      <c r="I15" s="389"/>
      <c r="J15" s="389"/>
      <c r="K15" s="389"/>
      <c r="L15" s="389"/>
      <c r="M15" s="389"/>
      <c r="N15" s="389"/>
      <c r="O15" s="390"/>
      <c r="P15" s="139"/>
      <c r="Q15" s="139"/>
      <c r="R15" s="139"/>
      <c r="S15" s="139"/>
    </row>
    <row r="16" spans="1:19" ht="15.5" customHeight="1" x14ac:dyDescent="0.35">
      <c r="A16" s="405"/>
      <c r="B16" s="403"/>
      <c r="C16" s="32">
        <v>61</v>
      </c>
      <c r="D16" s="45" t="s">
        <v>52</v>
      </c>
      <c r="E16" s="34"/>
      <c r="F16" s="35">
        <v>0</v>
      </c>
      <c r="H16" s="388"/>
      <c r="I16" s="389"/>
      <c r="J16" s="389"/>
      <c r="K16" s="389"/>
      <c r="L16" s="389"/>
      <c r="M16" s="389"/>
      <c r="N16" s="389"/>
      <c r="O16" s="390"/>
      <c r="P16" s="140"/>
      <c r="Q16" s="140"/>
      <c r="R16" s="140"/>
      <c r="S16" s="140"/>
    </row>
    <row r="17" spans="1:19" ht="15.5" customHeight="1" x14ac:dyDescent="0.35">
      <c r="A17" s="405"/>
      <c r="B17" s="403"/>
      <c r="C17" s="32"/>
      <c r="D17" s="45" t="s">
        <v>140</v>
      </c>
      <c r="E17" s="34">
        <v>333.33333333333331</v>
      </c>
      <c r="F17" s="35">
        <v>1</v>
      </c>
      <c r="H17" s="388"/>
      <c r="I17" s="389"/>
      <c r="J17" s="389"/>
      <c r="K17" s="389"/>
      <c r="L17" s="389"/>
      <c r="M17" s="389"/>
      <c r="N17" s="389"/>
      <c r="O17" s="390"/>
      <c r="P17" s="140"/>
      <c r="Q17" s="140"/>
      <c r="R17" s="140"/>
      <c r="S17" s="140"/>
    </row>
    <row r="18" spans="1:19" ht="15.5" customHeight="1" thickBot="1" x14ac:dyDescent="0.4">
      <c r="A18" s="405"/>
      <c r="B18" s="403"/>
      <c r="C18" s="32">
        <v>76</v>
      </c>
      <c r="D18" s="45" t="s">
        <v>8</v>
      </c>
      <c r="E18" s="34">
        <v>38</v>
      </c>
      <c r="F18" s="35">
        <v>1</v>
      </c>
      <c r="H18" s="391"/>
      <c r="I18" s="392"/>
      <c r="J18" s="392"/>
      <c r="K18" s="392"/>
      <c r="L18" s="392"/>
      <c r="M18" s="392"/>
      <c r="N18" s="392"/>
      <c r="O18" s="393"/>
      <c r="P18" s="140"/>
      <c r="Q18" s="140"/>
      <c r="R18" s="140"/>
      <c r="S18" s="140"/>
    </row>
    <row r="19" spans="1:19" ht="15.5" customHeight="1" x14ac:dyDescent="0.35">
      <c r="A19" s="405"/>
      <c r="B19" s="403"/>
      <c r="C19" s="32"/>
      <c r="D19" s="45" t="s">
        <v>53</v>
      </c>
      <c r="E19" s="34">
        <v>1200</v>
      </c>
      <c r="F19" s="35">
        <v>1</v>
      </c>
      <c r="H19" s="139"/>
      <c r="I19" s="139"/>
      <c r="J19" s="139"/>
      <c r="K19" s="139"/>
      <c r="L19" s="139"/>
      <c r="M19" s="139"/>
      <c r="N19" s="139"/>
      <c r="O19" s="139"/>
      <c r="P19" s="140"/>
      <c r="Q19" s="140"/>
      <c r="R19" s="140"/>
      <c r="S19" s="140"/>
    </row>
    <row r="20" spans="1:19" ht="15.5" customHeight="1" x14ac:dyDescent="0.35">
      <c r="A20" s="405"/>
      <c r="B20" s="403"/>
      <c r="C20" s="32"/>
      <c r="D20" s="45" t="s">
        <v>54</v>
      </c>
      <c r="E20" s="34">
        <v>576</v>
      </c>
      <c r="F20" s="35">
        <v>1</v>
      </c>
      <c r="H20" s="139"/>
      <c r="I20" s="139"/>
      <c r="J20" s="139"/>
      <c r="K20" s="139"/>
      <c r="L20" s="139"/>
      <c r="M20" s="139"/>
      <c r="N20" s="139"/>
      <c r="O20" s="139"/>
      <c r="P20" s="140"/>
      <c r="Q20" s="140"/>
      <c r="R20" s="140"/>
      <c r="S20" s="140"/>
    </row>
    <row r="21" spans="1:19" ht="15.5" customHeight="1" x14ac:dyDescent="0.35">
      <c r="A21" s="405"/>
      <c r="B21" s="403"/>
      <c r="C21" s="32">
        <v>85</v>
      </c>
      <c r="D21" s="45" t="s">
        <v>55</v>
      </c>
      <c r="E21" s="34">
        <v>1200000</v>
      </c>
      <c r="F21" s="35">
        <v>2</v>
      </c>
      <c r="H21" s="139"/>
      <c r="I21" s="139"/>
      <c r="J21" s="139"/>
      <c r="K21" s="139"/>
      <c r="L21" s="139"/>
      <c r="M21" s="139"/>
      <c r="N21" s="139"/>
      <c r="O21" s="139"/>
      <c r="P21" s="140"/>
      <c r="Q21" s="140"/>
      <c r="R21" s="140"/>
      <c r="S21" s="140"/>
    </row>
    <row r="22" spans="1:19" ht="16" customHeight="1" thickBot="1" x14ac:dyDescent="0.4">
      <c r="A22" s="406"/>
      <c r="B22" s="381"/>
      <c r="C22" s="36"/>
      <c r="D22" s="44" t="s">
        <v>56</v>
      </c>
      <c r="E22" s="41">
        <v>1512</v>
      </c>
      <c r="F22" s="42">
        <v>1</v>
      </c>
      <c r="H22" s="140"/>
      <c r="I22" s="140"/>
      <c r="J22" s="140"/>
      <c r="K22" s="140"/>
      <c r="L22" s="140"/>
      <c r="M22" s="140"/>
      <c r="N22" s="140"/>
      <c r="O22" s="140"/>
      <c r="P22" s="140"/>
      <c r="Q22" s="140"/>
      <c r="R22" s="140"/>
      <c r="S22" s="140"/>
    </row>
    <row r="23" spans="1:19" ht="14.5" customHeight="1" thickBot="1" x14ac:dyDescent="0.4">
      <c r="A23" s="404" t="s">
        <v>143</v>
      </c>
      <c r="B23" s="46" t="s">
        <v>9</v>
      </c>
      <c r="C23" s="47">
        <v>49</v>
      </c>
      <c r="D23" s="48" t="s">
        <v>9</v>
      </c>
      <c r="E23" s="49">
        <v>0</v>
      </c>
      <c r="F23" s="50">
        <v>0</v>
      </c>
      <c r="H23" s="140"/>
      <c r="I23" s="140"/>
      <c r="J23" s="140"/>
      <c r="K23" s="140"/>
      <c r="L23" s="140"/>
      <c r="M23" s="140"/>
      <c r="N23" s="140"/>
      <c r="O23" s="140"/>
      <c r="P23" s="140"/>
      <c r="Q23" s="140"/>
      <c r="R23" s="140"/>
      <c r="S23" s="140"/>
    </row>
    <row r="24" spans="1:19" ht="15.5" customHeight="1" x14ac:dyDescent="0.35">
      <c r="A24" s="405"/>
      <c r="B24" s="410" t="s">
        <v>67</v>
      </c>
      <c r="C24" s="28">
        <v>29</v>
      </c>
      <c r="D24" s="43" t="s">
        <v>10</v>
      </c>
      <c r="E24" s="30">
        <v>0</v>
      </c>
      <c r="F24" s="31">
        <v>0</v>
      </c>
      <c r="H24" s="140"/>
      <c r="I24" s="140"/>
      <c r="J24" s="140"/>
      <c r="K24" s="140"/>
      <c r="L24" s="140"/>
      <c r="M24" s="140"/>
      <c r="N24" s="140"/>
      <c r="O24" s="140"/>
      <c r="P24" s="140"/>
      <c r="Q24" s="140"/>
      <c r="R24" s="140"/>
      <c r="S24" s="140"/>
    </row>
    <row r="25" spans="1:19" ht="16" customHeight="1" thickBot="1" x14ac:dyDescent="0.4">
      <c r="A25" s="405"/>
      <c r="B25" s="411"/>
      <c r="C25" s="36">
        <v>29</v>
      </c>
      <c r="D25" s="44" t="s">
        <v>11</v>
      </c>
      <c r="E25" s="41">
        <v>0</v>
      </c>
      <c r="F25" s="42">
        <v>0</v>
      </c>
      <c r="H25" s="140"/>
      <c r="I25" s="140"/>
      <c r="J25" s="140"/>
      <c r="K25" s="140"/>
      <c r="L25" s="140"/>
      <c r="M25" s="140"/>
      <c r="N25" s="140"/>
      <c r="O25" s="140"/>
      <c r="P25" s="140"/>
      <c r="Q25" s="140"/>
      <c r="R25" s="140"/>
      <c r="S25" s="140"/>
    </row>
    <row r="26" spans="1:19" x14ac:dyDescent="0.35">
      <c r="A26" s="405"/>
      <c r="B26" s="412" t="s">
        <v>97</v>
      </c>
      <c r="C26" s="51">
        <v>28</v>
      </c>
      <c r="D26" s="52" t="s">
        <v>12</v>
      </c>
      <c r="E26" s="53">
        <v>7.15</v>
      </c>
      <c r="F26" s="54">
        <v>1</v>
      </c>
    </row>
    <row r="27" spans="1:19" ht="16" thickBot="1" x14ac:dyDescent="0.4">
      <c r="A27" s="405"/>
      <c r="B27" s="412"/>
      <c r="C27" s="55">
        <v>28</v>
      </c>
      <c r="D27" s="56" t="s">
        <v>13</v>
      </c>
      <c r="E27" s="38">
        <v>64.350000000000009</v>
      </c>
      <c r="F27" s="39">
        <v>1</v>
      </c>
    </row>
    <row r="28" spans="1:19" ht="16" thickBot="1" x14ac:dyDescent="0.4">
      <c r="A28" s="405"/>
      <c r="B28" s="57" t="s">
        <v>46</v>
      </c>
      <c r="C28" s="58">
        <v>21</v>
      </c>
      <c r="D28" s="59" t="s">
        <v>66</v>
      </c>
      <c r="E28" s="60">
        <v>568.79999999999995</v>
      </c>
      <c r="F28" s="61">
        <v>1</v>
      </c>
    </row>
    <row r="29" spans="1:19" ht="14.5" customHeight="1" x14ac:dyDescent="0.35">
      <c r="A29" s="405"/>
      <c r="B29" s="412" t="s">
        <v>68</v>
      </c>
      <c r="C29" s="51">
        <v>30</v>
      </c>
      <c r="D29" s="52" t="s">
        <v>14</v>
      </c>
      <c r="E29" s="53">
        <v>86.000108843537419</v>
      </c>
      <c r="F29" s="54">
        <v>1</v>
      </c>
    </row>
    <row r="30" spans="1:19" ht="16" thickBot="1" x14ac:dyDescent="0.4">
      <c r="A30" s="405"/>
      <c r="B30" s="412"/>
      <c r="C30" s="55">
        <v>30</v>
      </c>
      <c r="D30" s="56" t="s">
        <v>15</v>
      </c>
      <c r="E30" s="38">
        <v>15.999891156462583</v>
      </c>
      <c r="F30" s="39">
        <v>1</v>
      </c>
    </row>
    <row r="31" spans="1:19" ht="16" thickBot="1" x14ac:dyDescent="0.4">
      <c r="A31" s="405"/>
      <c r="B31" s="57" t="s">
        <v>69</v>
      </c>
      <c r="C31" s="58">
        <v>26</v>
      </c>
      <c r="D31" s="59" t="s">
        <v>16</v>
      </c>
      <c r="E31" s="60">
        <v>57</v>
      </c>
      <c r="F31" s="61">
        <v>1</v>
      </c>
    </row>
    <row r="32" spans="1:19" ht="16" thickBot="1" x14ac:dyDescent="0.4">
      <c r="A32" s="405"/>
      <c r="B32" s="62" t="s">
        <v>70</v>
      </c>
      <c r="C32" s="63">
        <v>27</v>
      </c>
      <c r="D32" s="64" t="s">
        <v>17</v>
      </c>
      <c r="E32" s="65">
        <v>245.38461538461539</v>
      </c>
      <c r="F32" s="66">
        <v>1</v>
      </c>
    </row>
    <row r="33" spans="1:6" ht="16" thickBot="1" x14ac:dyDescent="0.4">
      <c r="A33" s="405"/>
      <c r="B33" s="57" t="s">
        <v>71</v>
      </c>
      <c r="C33" s="58">
        <v>25</v>
      </c>
      <c r="D33" s="59" t="s">
        <v>92</v>
      </c>
      <c r="E33" s="60">
        <v>99</v>
      </c>
      <c r="F33" s="61">
        <v>1</v>
      </c>
    </row>
    <row r="34" spans="1:6" ht="16" thickBot="1" x14ac:dyDescent="0.4">
      <c r="A34" s="405"/>
      <c r="B34" s="62" t="s">
        <v>72</v>
      </c>
      <c r="C34" s="63">
        <v>22</v>
      </c>
      <c r="D34" s="64" t="s">
        <v>18</v>
      </c>
      <c r="E34" s="65">
        <v>26</v>
      </c>
      <c r="F34" s="66">
        <v>1</v>
      </c>
    </row>
    <row r="35" spans="1:6" x14ac:dyDescent="0.35">
      <c r="A35" s="405"/>
      <c r="B35" s="410" t="s">
        <v>73</v>
      </c>
      <c r="C35" s="28">
        <v>34</v>
      </c>
      <c r="D35" s="43" t="s">
        <v>141</v>
      </c>
      <c r="E35" s="30">
        <v>43.268930590724615</v>
      </c>
      <c r="F35" s="31">
        <v>1</v>
      </c>
    </row>
    <row r="36" spans="1:6" x14ac:dyDescent="0.35">
      <c r="A36" s="405"/>
      <c r="B36" s="412"/>
      <c r="C36" s="32">
        <v>34</v>
      </c>
      <c r="D36" s="45" t="s">
        <v>19</v>
      </c>
      <c r="E36" s="34">
        <v>3.1650421450622637</v>
      </c>
      <c r="F36" s="35">
        <v>1</v>
      </c>
    </row>
    <row r="37" spans="1:6" x14ac:dyDescent="0.35">
      <c r="A37" s="405"/>
      <c r="B37" s="412"/>
      <c r="C37" s="32">
        <v>34</v>
      </c>
      <c r="D37" s="45" t="s">
        <v>20</v>
      </c>
      <c r="E37" s="34">
        <v>56.986784140969156</v>
      </c>
      <c r="F37" s="35">
        <v>1</v>
      </c>
    </row>
    <row r="38" spans="1:6" x14ac:dyDescent="0.35">
      <c r="A38" s="405"/>
      <c r="B38" s="412"/>
      <c r="C38" s="32">
        <v>34</v>
      </c>
      <c r="D38" s="45" t="s">
        <v>21</v>
      </c>
      <c r="E38" s="34">
        <v>6.3280810988934739</v>
      </c>
      <c r="F38" s="35">
        <v>1</v>
      </c>
    </row>
    <row r="39" spans="1:6" x14ac:dyDescent="0.35">
      <c r="A39" s="405"/>
      <c r="B39" s="412"/>
      <c r="C39" s="32">
        <v>34</v>
      </c>
      <c r="D39" s="45" t="s">
        <v>22</v>
      </c>
      <c r="E39" s="34">
        <v>2.6372012556800439</v>
      </c>
      <c r="F39" s="35">
        <v>1</v>
      </c>
    </row>
    <row r="40" spans="1:6" x14ac:dyDescent="0.35">
      <c r="A40" s="405"/>
      <c r="B40" s="412"/>
      <c r="C40" s="32">
        <v>34</v>
      </c>
      <c r="D40" s="45" t="s">
        <v>142</v>
      </c>
      <c r="E40" s="34">
        <v>23.20697041173818</v>
      </c>
      <c r="F40" s="35">
        <v>1</v>
      </c>
    </row>
    <row r="41" spans="1:6" x14ac:dyDescent="0.35">
      <c r="A41" s="405"/>
      <c r="B41" s="412"/>
      <c r="C41" s="32">
        <v>34</v>
      </c>
      <c r="D41" s="45" t="s">
        <v>23</v>
      </c>
      <c r="E41" s="34">
        <v>3.1620373582156853</v>
      </c>
      <c r="F41" s="35">
        <v>1</v>
      </c>
    </row>
    <row r="42" spans="1:6" x14ac:dyDescent="0.35">
      <c r="A42" s="405"/>
      <c r="B42" s="412"/>
      <c r="C42" s="32">
        <v>34</v>
      </c>
      <c r="D42" s="45" t="s">
        <v>24</v>
      </c>
      <c r="E42" s="34">
        <v>48.537323528391539</v>
      </c>
      <c r="F42" s="35">
        <v>1</v>
      </c>
    </row>
    <row r="43" spans="1:6" x14ac:dyDescent="0.35">
      <c r="A43" s="405"/>
      <c r="B43" s="412"/>
      <c r="C43" s="32">
        <v>34</v>
      </c>
      <c r="D43" s="45" t="s">
        <v>25</v>
      </c>
      <c r="E43" s="34">
        <v>1.0516753963023342</v>
      </c>
      <c r="F43" s="35">
        <v>1</v>
      </c>
    </row>
    <row r="44" spans="1:6" x14ac:dyDescent="0.35">
      <c r="A44" s="405"/>
      <c r="B44" s="412"/>
      <c r="C44" s="32">
        <v>34</v>
      </c>
      <c r="D44" s="45" t="s">
        <v>26</v>
      </c>
      <c r="E44" s="34">
        <v>42.655954074022681</v>
      </c>
      <c r="F44" s="35">
        <v>1</v>
      </c>
    </row>
    <row r="45" spans="1:6" x14ac:dyDescent="0.35">
      <c r="A45" s="405"/>
      <c r="B45" s="412"/>
      <c r="C45" s="32">
        <v>34</v>
      </c>
      <c r="D45" s="45" t="s">
        <v>27</v>
      </c>
      <c r="E45" s="34">
        <v>17188</v>
      </c>
      <c r="F45" s="35">
        <v>1</v>
      </c>
    </row>
    <row r="46" spans="1:6" ht="16" thickBot="1" x14ac:dyDescent="0.4">
      <c r="A46" s="405"/>
      <c r="B46" s="411"/>
      <c r="C46" s="36">
        <v>34</v>
      </c>
      <c r="D46" s="44" t="s">
        <v>28</v>
      </c>
      <c r="E46" s="41">
        <v>17188</v>
      </c>
      <c r="F46" s="42">
        <v>1</v>
      </c>
    </row>
    <row r="47" spans="1:6" x14ac:dyDescent="0.35">
      <c r="A47" s="405"/>
      <c r="B47" s="412" t="s">
        <v>74</v>
      </c>
      <c r="C47" s="51">
        <v>23</v>
      </c>
      <c r="D47" s="52" t="s">
        <v>29</v>
      </c>
      <c r="E47" s="53">
        <v>11.976209728901562</v>
      </c>
      <c r="F47" s="54">
        <v>1</v>
      </c>
    </row>
    <row r="48" spans="1:6" x14ac:dyDescent="0.35">
      <c r="A48" s="405"/>
      <c r="B48" s="412"/>
      <c r="C48" s="32">
        <v>23</v>
      </c>
      <c r="D48" s="45" t="s">
        <v>30</v>
      </c>
      <c r="E48" s="34">
        <v>34.736881303996256</v>
      </c>
      <c r="F48" s="35">
        <v>1</v>
      </c>
    </row>
    <row r="49" spans="1:6" x14ac:dyDescent="0.35">
      <c r="A49" s="405"/>
      <c r="B49" s="412"/>
      <c r="C49" s="32">
        <v>23</v>
      </c>
      <c r="D49" s="45" t="s">
        <v>31</v>
      </c>
      <c r="E49" s="34">
        <v>34.736881303996256</v>
      </c>
      <c r="F49" s="35">
        <v>1</v>
      </c>
    </row>
    <row r="50" spans="1:6" x14ac:dyDescent="0.35">
      <c r="A50" s="405"/>
      <c r="B50" s="412"/>
      <c r="C50" s="32">
        <v>23</v>
      </c>
      <c r="D50" s="45" t="s">
        <v>32</v>
      </c>
      <c r="E50" s="34">
        <v>7.1945354726135262</v>
      </c>
      <c r="F50" s="35">
        <v>1</v>
      </c>
    </row>
    <row r="51" spans="1:6" x14ac:dyDescent="0.35">
      <c r="A51" s="405"/>
      <c r="B51" s="412"/>
      <c r="C51" s="32">
        <v>23</v>
      </c>
      <c r="D51" s="45" t="s">
        <v>33</v>
      </c>
      <c r="E51" s="34">
        <v>11.978656849810614</v>
      </c>
      <c r="F51" s="35">
        <v>1</v>
      </c>
    </row>
    <row r="52" spans="1:6" x14ac:dyDescent="0.35">
      <c r="A52" s="405"/>
      <c r="B52" s="412"/>
      <c r="C52" s="32">
        <v>23</v>
      </c>
      <c r="D52" s="45" t="s">
        <v>34</v>
      </c>
      <c r="E52" s="34">
        <v>1.1990892454355875</v>
      </c>
      <c r="F52" s="35">
        <v>1</v>
      </c>
    </row>
    <row r="53" spans="1:6" ht="16" thickBot="1" x14ac:dyDescent="0.4">
      <c r="A53" s="405"/>
      <c r="B53" s="412"/>
      <c r="C53" s="55">
        <v>23</v>
      </c>
      <c r="D53" s="56" t="s">
        <v>35</v>
      </c>
      <c r="E53" s="38">
        <v>13.177746095246201</v>
      </c>
      <c r="F53" s="39">
        <v>1</v>
      </c>
    </row>
    <row r="54" spans="1:6" x14ac:dyDescent="0.35">
      <c r="A54" s="405"/>
      <c r="B54" s="380" t="s">
        <v>77</v>
      </c>
      <c r="C54" s="28">
        <v>24</v>
      </c>
      <c r="D54" s="43" t="s">
        <v>36</v>
      </c>
      <c r="E54" s="30"/>
      <c r="F54" s="31">
        <v>0</v>
      </c>
    </row>
    <row r="55" spans="1:6" ht="16" thickBot="1" x14ac:dyDescent="0.4">
      <c r="A55" s="405"/>
      <c r="B55" s="381"/>
      <c r="C55" s="36">
        <v>24</v>
      </c>
      <c r="D55" s="44" t="s">
        <v>37</v>
      </c>
      <c r="E55" s="41"/>
      <c r="F55" s="42">
        <v>0</v>
      </c>
    </row>
    <row r="56" spans="1:6" ht="15.5" customHeight="1" x14ac:dyDescent="0.35">
      <c r="A56" s="405"/>
      <c r="B56" s="407" t="s">
        <v>78</v>
      </c>
      <c r="C56" s="67">
        <v>24</v>
      </c>
      <c r="D56" s="52" t="s">
        <v>57</v>
      </c>
      <c r="E56" s="53">
        <v>192.0808823529411</v>
      </c>
      <c r="F56" s="54">
        <v>1</v>
      </c>
    </row>
    <row r="57" spans="1:6" x14ac:dyDescent="0.35">
      <c r="A57" s="405"/>
      <c r="B57" s="408"/>
      <c r="C57" s="22">
        <v>24</v>
      </c>
      <c r="D57" s="45" t="s">
        <v>58</v>
      </c>
      <c r="E57" s="34">
        <v>230.49705882352939</v>
      </c>
      <c r="F57" s="35">
        <v>1</v>
      </c>
    </row>
    <row r="58" spans="1:6" x14ac:dyDescent="0.35">
      <c r="A58" s="405"/>
      <c r="B58" s="408"/>
      <c r="C58" s="22">
        <v>24</v>
      </c>
      <c r="D58" s="45" t="s">
        <v>59</v>
      </c>
      <c r="E58" s="34"/>
      <c r="F58" s="35">
        <v>0</v>
      </c>
    </row>
    <row r="59" spans="1:6" x14ac:dyDescent="0.35">
      <c r="A59" s="405"/>
      <c r="B59" s="408"/>
      <c r="C59" s="22">
        <v>24</v>
      </c>
      <c r="D59" s="45" t="s">
        <v>60</v>
      </c>
      <c r="E59" s="34"/>
      <c r="F59" s="35">
        <v>0</v>
      </c>
    </row>
    <row r="60" spans="1:6" x14ac:dyDescent="0.35">
      <c r="A60" s="405"/>
      <c r="B60" s="408"/>
      <c r="C60" s="22">
        <v>24</v>
      </c>
      <c r="D60" s="45" t="s">
        <v>61</v>
      </c>
      <c r="E60" s="34">
        <v>166.66666666666666</v>
      </c>
      <c r="F60" s="35">
        <v>1</v>
      </c>
    </row>
    <row r="61" spans="1:6" x14ac:dyDescent="0.35">
      <c r="A61" s="405"/>
      <c r="B61" s="408"/>
      <c r="C61" s="22">
        <v>24</v>
      </c>
      <c r="D61" s="45" t="s">
        <v>62</v>
      </c>
      <c r="E61" s="34">
        <v>345.74558823529412</v>
      </c>
      <c r="F61" s="35">
        <v>1</v>
      </c>
    </row>
    <row r="62" spans="1:6" ht="16" thickBot="1" x14ac:dyDescent="0.4">
      <c r="A62" s="406"/>
      <c r="B62" s="409"/>
      <c r="C62" s="68">
        <v>24</v>
      </c>
      <c r="D62" s="56" t="s">
        <v>63</v>
      </c>
      <c r="E62" s="38">
        <v>144</v>
      </c>
      <c r="F62" s="39">
        <v>1</v>
      </c>
    </row>
    <row r="63" spans="1:6" ht="16" customHeight="1" thickBot="1" x14ac:dyDescent="0.4">
      <c r="A63" s="398" t="s">
        <v>49</v>
      </c>
      <c r="B63" s="69" t="s">
        <v>79</v>
      </c>
      <c r="C63" s="58">
        <v>25</v>
      </c>
      <c r="D63" s="59" t="s">
        <v>38</v>
      </c>
      <c r="E63" s="60">
        <v>193.6</v>
      </c>
      <c r="F63" s="61">
        <v>1</v>
      </c>
    </row>
    <row r="64" spans="1:6" ht="16" thickBot="1" x14ac:dyDescent="0.4">
      <c r="A64" s="399"/>
      <c r="B64" s="70" t="s">
        <v>80</v>
      </c>
      <c r="C64" s="63">
        <v>25</v>
      </c>
      <c r="D64" s="64" t="s">
        <v>96</v>
      </c>
      <c r="E64" s="65">
        <v>63</v>
      </c>
      <c r="F64" s="66">
        <v>1</v>
      </c>
    </row>
    <row r="65" spans="1:9" ht="16" thickBot="1" x14ac:dyDescent="0.4">
      <c r="A65" s="399"/>
      <c r="B65" s="69" t="s">
        <v>81</v>
      </c>
      <c r="C65" s="58">
        <v>25</v>
      </c>
      <c r="D65" s="59" t="s">
        <v>39</v>
      </c>
      <c r="E65" s="60">
        <v>120</v>
      </c>
      <c r="F65" s="61">
        <v>1</v>
      </c>
    </row>
    <row r="66" spans="1:9" ht="16" thickBot="1" x14ac:dyDescent="0.4">
      <c r="A66" s="399"/>
      <c r="B66" s="70" t="s">
        <v>82</v>
      </c>
      <c r="C66" s="71">
        <v>25</v>
      </c>
      <c r="D66" s="64" t="s">
        <v>40</v>
      </c>
      <c r="E66" s="65">
        <v>1493.6</v>
      </c>
      <c r="F66" s="66">
        <v>1</v>
      </c>
    </row>
    <row r="67" spans="1:9" ht="16" thickBot="1" x14ac:dyDescent="0.4">
      <c r="A67" s="399"/>
      <c r="B67" s="69" t="s">
        <v>83</v>
      </c>
      <c r="C67" s="72">
        <v>35</v>
      </c>
      <c r="D67" s="59" t="s">
        <v>48</v>
      </c>
      <c r="E67" s="60">
        <v>33.6</v>
      </c>
      <c r="F67" s="61">
        <v>1</v>
      </c>
    </row>
    <row r="68" spans="1:9" ht="16" thickBot="1" x14ac:dyDescent="0.4">
      <c r="A68" s="399"/>
      <c r="B68" s="70" t="s">
        <v>84</v>
      </c>
      <c r="C68" s="71">
        <v>33</v>
      </c>
      <c r="D68" s="64" t="s">
        <v>41</v>
      </c>
      <c r="E68" s="65">
        <v>111.19999999999999</v>
      </c>
      <c r="F68" s="66">
        <v>1</v>
      </c>
    </row>
    <row r="69" spans="1:9" ht="16" thickBot="1" x14ac:dyDescent="0.4">
      <c r="A69" s="399"/>
      <c r="B69" s="69" t="s">
        <v>85</v>
      </c>
      <c r="C69" s="72">
        <v>38</v>
      </c>
      <c r="D69" s="59" t="s">
        <v>42</v>
      </c>
      <c r="E69" s="60">
        <v>52.800000000000004</v>
      </c>
      <c r="F69" s="61">
        <v>1</v>
      </c>
    </row>
    <row r="70" spans="1:9" ht="16" thickBot="1" x14ac:dyDescent="0.4">
      <c r="A70" s="400"/>
      <c r="B70" s="73" t="s">
        <v>86</v>
      </c>
      <c r="C70" s="74">
        <v>25</v>
      </c>
      <c r="D70" s="75" t="s">
        <v>43</v>
      </c>
      <c r="E70" s="76">
        <v>1020</v>
      </c>
      <c r="F70" s="77">
        <v>1</v>
      </c>
    </row>
    <row r="72" spans="1:9" x14ac:dyDescent="0.35">
      <c r="I72" s="2" t="s">
        <v>168</v>
      </c>
    </row>
    <row r="73" spans="1:9" x14ac:dyDescent="0.35">
      <c r="I73" s="2" t="s">
        <v>169</v>
      </c>
    </row>
  </sheetData>
  <mergeCells count="17">
    <mergeCell ref="A63:A70"/>
    <mergeCell ref="B9:B10"/>
    <mergeCell ref="B13:B22"/>
    <mergeCell ref="B11:B12"/>
    <mergeCell ref="A11:A22"/>
    <mergeCell ref="B56:B62"/>
    <mergeCell ref="A23:A62"/>
    <mergeCell ref="B24:B25"/>
    <mergeCell ref="B26:B27"/>
    <mergeCell ref="B29:B30"/>
    <mergeCell ref="B35:B46"/>
    <mergeCell ref="B47:B53"/>
    <mergeCell ref="B54:B55"/>
    <mergeCell ref="A1:F1"/>
    <mergeCell ref="H5:O18"/>
    <mergeCell ref="A4:A10"/>
    <mergeCell ref="B4:B8"/>
  </mergeCells>
  <dataValidations count="1">
    <dataValidation type="list" allowBlank="1" showInputMessage="1" showErrorMessage="1" sqref="I3" xr:uid="{81B3DA62-C57D-4417-B484-15ED9939FC62}">
      <formula1>$I$72:$I$73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D27C9C3A-58E4-40F3-9F7F-EC07D73026B9}">
            <xm:f>'General Input'!$B$4="Hybrid"</xm:f>
            <x14:dxf>
              <fill>
                <patternFill>
                  <bgColor theme="0" tint="-0.24994659260841701"/>
                </patternFill>
              </fill>
            </x14:dxf>
          </x14:cfRule>
          <xm:sqref>C11:F12 C54:F55</xm:sqref>
        </x14:conditionalFormatting>
        <x14:conditionalFormatting xmlns:xm="http://schemas.microsoft.com/office/excel/2006/main">
          <x14:cfRule type="expression" priority="2" id="{E806FC49-C7E8-48C0-B713-CF3A936051D0}">
            <xm:f>'General Input'!$B$4="Traditional"</xm:f>
            <x14:dxf>
              <fill>
                <patternFill>
                  <bgColor theme="0" tint="-0.24994659260841701"/>
                </patternFill>
              </fill>
            </x14:dxf>
          </x14:cfRule>
          <xm:sqref>C13:F22 C56:F62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E5A9C-76D4-4400-B08D-56125CA56734}">
  <sheetPr>
    <tabColor theme="0"/>
  </sheetPr>
  <dimension ref="A1:O73"/>
  <sheetViews>
    <sheetView zoomScale="70" zoomScaleNormal="70" workbookViewId="0">
      <selection sqref="A1:F1"/>
    </sheetView>
  </sheetViews>
  <sheetFormatPr defaultRowHeight="15.5" x14ac:dyDescent="0.35"/>
  <cols>
    <col min="1" max="1" width="16.08984375" style="2" customWidth="1"/>
    <col min="2" max="2" width="44.26953125" style="3" bestFit="1" customWidth="1"/>
    <col min="3" max="3" width="5.453125" style="2" bestFit="1" customWidth="1"/>
    <col min="4" max="4" width="42.453125" style="2" bestFit="1" customWidth="1"/>
    <col min="5" max="5" width="15.453125" style="78" customWidth="1"/>
    <col min="6" max="6" width="15.453125" style="25" customWidth="1"/>
    <col min="7" max="7" width="5.54296875" style="2" customWidth="1"/>
    <col min="8" max="8" width="21.08984375" style="2" customWidth="1"/>
    <col min="9" max="9" width="20.90625" style="2" customWidth="1"/>
    <col min="10" max="11" width="8.7265625" style="2"/>
    <col min="12" max="12" width="9.08984375" style="79" bestFit="1" customWidth="1"/>
    <col min="13" max="16384" width="8.7265625" style="2"/>
  </cols>
  <sheetData>
    <row r="1" spans="1:15" ht="35.5" customHeight="1" thickBot="1" x14ac:dyDescent="0.4">
      <c r="A1" s="382" t="s">
        <v>458</v>
      </c>
      <c r="B1" s="383"/>
      <c r="C1" s="383"/>
      <c r="D1" s="383"/>
      <c r="E1" s="383"/>
      <c r="F1" s="384"/>
    </row>
    <row r="2" spans="1:15" ht="16" thickBot="1" x14ac:dyDescent="0.4"/>
    <row r="3" spans="1:15" ht="16" thickBot="1" x14ac:dyDescent="0.4">
      <c r="A3" s="212" t="s">
        <v>47</v>
      </c>
      <c r="B3" s="213" t="s">
        <v>101</v>
      </c>
      <c r="C3" s="213" t="s">
        <v>64</v>
      </c>
      <c r="D3" s="212" t="s">
        <v>88</v>
      </c>
      <c r="E3" s="216" t="s">
        <v>375</v>
      </c>
      <c r="F3" s="217" t="s">
        <v>376</v>
      </c>
      <c r="H3" s="6" t="s">
        <v>377</v>
      </c>
      <c r="I3" s="27" t="s">
        <v>378</v>
      </c>
    </row>
    <row r="4" spans="1:15" ht="15.5" customHeight="1" thickBot="1" x14ac:dyDescent="0.4">
      <c r="A4" s="394" t="s">
        <v>44</v>
      </c>
      <c r="B4" s="397"/>
      <c r="C4" s="28">
        <v>57</v>
      </c>
      <c r="D4" s="29" t="s">
        <v>0</v>
      </c>
      <c r="E4" s="142"/>
      <c r="F4" s="145"/>
    </row>
    <row r="5" spans="1:15" ht="15.5" customHeight="1" x14ac:dyDescent="0.35">
      <c r="A5" s="395"/>
      <c r="B5" s="397"/>
      <c r="C5" s="32">
        <v>53</v>
      </c>
      <c r="D5" s="33" t="s">
        <v>1</v>
      </c>
      <c r="E5" s="143"/>
      <c r="F5" s="146"/>
      <c r="H5" s="385" t="s">
        <v>405</v>
      </c>
      <c r="I5" s="386"/>
      <c r="J5" s="386"/>
      <c r="K5" s="386"/>
      <c r="L5" s="386"/>
      <c r="M5" s="386"/>
      <c r="N5" s="386"/>
      <c r="O5" s="387"/>
    </row>
    <row r="6" spans="1:15" x14ac:dyDescent="0.35">
      <c r="A6" s="395"/>
      <c r="B6" s="397"/>
      <c r="C6" s="32">
        <v>55</v>
      </c>
      <c r="D6" s="33" t="s">
        <v>2</v>
      </c>
      <c r="E6" s="143"/>
      <c r="F6" s="146"/>
      <c r="H6" s="388"/>
      <c r="I6" s="389"/>
      <c r="J6" s="389"/>
      <c r="K6" s="389"/>
      <c r="L6" s="389"/>
      <c r="M6" s="389"/>
      <c r="N6" s="389"/>
      <c r="O6" s="390"/>
    </row>
    <row r="7" spans="1:15" x14ac:dyDescent="0.35">
      <c r="A7" s="395"/>
      <c r="B7" s="397"/>
      <c r="C7" s="32">
        <v>55</v>
      </c>
      <c r="D7" s="33" t="s">
        <v>3</v>
      </c>
      <c r="E7" s="143"/>
      <c r="F7" s="146"/>
      <c r="H7" s="388"/>
      <c r="I7" s="389"/>
      <c r="J7" s="389"/>
      <c r="K7" s="389"/>
      <c r="L7" s="389"/>
      <c r="M7" s="389"/>
      <c r="N7" s="389"/>
      <c r="O7" s="390"/>
    </row>
    <row r="8" spans="1:15" ht="16" thickBot="1" x14ac:dyDescent="0.4">
      <c r="A8" s="395"/>
      <c r="B8" s="397"/>
      <c r="C8" s="36">
        <v>54</v>
      </c>
      <c r="D8" s="37" t="s">
        <v>4</v>
      </c>
      <c r="E8" s="144"/>
      <c r="F8" s="147"/>
      <c r="H8" s="388"/>
      <c r="I8" s="389"/>
      <c r="J8" s="389"/>
      <c r="K8" s="389"/>
      <c r="L8" s="389"/>
      <c r="M8" s="389"/>
      <c r="N8" s="389"/>
      <c r="O8" s="390"/>
    </row>
    <row r="9" spans="1:15" x14ac:dyDescent="0.35">
      <c r="A9" s="395"/>
      <c r="B9" s="401" t="s">
        <v>65</v>
      </c>
      <c r="C9" s="51">
        <v>32</v>
      </c>
      <c r="D9" s="29" t="s">
        <v>5</v>
      </c>
      <c r="E9" s="148"/>
      <c r="F9" s="149"/>
      <c r="H9" s="388"/>
      <c r="I9" s="389"/>
      <c r="J9" s="389"/>
      <c r="K9" s="389"/>
      <c r="L9" s="389"/>
      <c r="M9" s="389"/>
      <c r="N9" s="389"/>
      <c r="O9" s="390"/>
    </row>
    <row r="10" spans="1:15" ht="16" thickBot="1" x14ac:dyDescent="0.4">
      <c r="A10" s="396"/>
      <c r="B10" s="402"/>
      <c r="C10" s="36">
        <v>32</v>
      </c>
      <c r="D10" s="40" t="s">
        <v>6</v>
      </c>
      <c r="E10" s="150"/>
      <c r="F10" s="151"/>
      <c r="H10" s="388"/>
      <c r="I10" s="389"/>
      <c r="J10" s="389"/>
      <c r="K10" s="389"/>
      <c r="L10" s="389"/>
      <c r="M10" s="389"/>
      <c r="N10" s="389"/>
      <c r="O10" s="390"/>
    </row>
    <row r="11" spans="1:15" ht="14.5" customHeight="1" x14ac:dyDescent="0.35">
      <c r="A11" s="404" t="s">
        <v>45</v>
      </c>
      <c r="B11" s="403" t="s">
        <v>75</v>
      </c>
      <c r="C11" s="28">
        <v>72</v>
      </c>
      <c r="D11" s="43" t="s">
        <v>7</v>
      </c>
      <c r="E11" s="80">
        <v>0.97416359969872257</v>
      </c>
      <c r="F11" s="81"/>
      <c r="H11" s="388"/>
      <c r="I11" s="389"/>
      <c r="J11" s="389"/>
      <c r="K11" s="389"/>
      <c r="L11" s="389"/>
      <c r="M11" s="389"/>
      <c r="N11" s="389"/>
      <c r="O11" s="390"/>
    </row>
    <row r="12" spans="1:15" ht="16" thickBot="1" x14ac:dyDescent="0.4">
      <c r="A12" s="405"/>
      <c r="B12" s="381"/>
      <c r="C12" s="36">
        <v>76</v>
      </c>
      <c r="D12" s="44" t="s">
        <v>8</v>
      </c>
      <c r="E12" s="82">
        <v>2.5836400301277391E-2</v>
      </c>
      <c r="F12" s="83"/>
      <c r="H12" s="388"/>
      <c r="I12" s="389"/>
      <c r="J12" s="389"/>
      <c r="K12" s="389"/>
      <c r="L12" s="389"/>
      <c r="M12" s="389"/>
      <c r="N12" s="389"/>
      <c r="O12" s="390"/>
    </row>
    <row r="13" spans="1:15" x14ac:dyDescent="0.35">
      <c r="A13" s="405"/>
      <c r="B13" s="401" t="s">
        <v>76</v>
      </c>
      <c r="C13" s="28">
        <v>72</v>
      </c>
      <c r="D13" s="43" t="s">
        <v>50</v>
      </c>
      <c r="E13" s="148"/>
      <c r="F13" s="149"/>
      <c r="H13" s="388"/>
      <c r="I13" s="389"/>
      <c r="J13" s="389"/>
      <c r="K13" s="389"/>
      <c r="L13" s="389"/>
      <c r="M13" s="389"/>
      <c r="N13" s="389"/>
      <c r="O13" s="390"/>
    </row>
    <row r="14" spans="1:15" x14ac:dyDescent="0.35">
      <c r="A14" s="405"/>
      <c r="B14" s="413"/>
      <c r="C14" s="32">
        <v>61</v>
      </c>
      <c r="D14" s="45" t="s">
        <v>51</v>
      </c>
      <c r="E14" s="143"/>
      <c r="F14" s="146"/>
      <c r="H14" s="388"/>
      <c r="I14" s="389"/>
      <c r="J14" s="389"/>
      <c r="K14" s="389"/>
      <c r="L14" s="389"/>
      <c r="M14" s="389"/>
      <c r="N14" s="389"/>
      <c r="O14" s="390"/>
    </row>
    <row r="15" spans="1:15" x14ac:dyDescent="0.35">
      <c r="A15" s="405"/>
      <c r="B15" s="413"/>
      <c r="C15" s="32">
        <v>63</v>
      </c>
      <c r="D15" s="45" t="s">
        <v>144</v>
      </c>
      <c r="E15" s="143"/>
      <c r="F15" s="146"/>
      <c r="H15" s="388"/>
      <c r="I15" s="389"/>
      <c r="J15" s="389"/>
      <c r="K15" s="389"/>
      <c r="L15" s="389"/>
      <c r="M15" s="389"/>
      <c r="N15" s="389"/>
      <c r="O15" s="390"/>
    </row>
    <row r="16" spans="1:15" x14ac:dyDescent="0.35">
      <c r="A16" s="405"/>
      <c r="B16" s="413"/>
      <c r="C16" s="32">
        <v>61</v>
      </c>
      <c r="D16" s="45" t="s">
        <v>52</v>
      </c>
      <c r="E16" s="143"/>
      <c r="F16" s="146"/>
      <c r="H16" s="388"/>
      <c r="I16" s="389"/>
      <c r="J16" s="389"/>
      <c r="K16" s="389"/>
      <c r="L16" s="389"/>
      <c r="M16" s="389"/>
      <c r="N16" s="389"/>
      <c r="O16" s="390"/>
    </row>
    <row r="17" spans="1:15" x14ac:dyDescent="0.35">
      <c r="A17" s="405"/>
      <c r="B17" s="413"/>
      <c r="C17" s="32"/>
      <c r="D17" s="45" t="s">
        <v>140</v>
      </c>
      <c r="E17" s="143"/>
      <c r="F17" s="146"/>
      <c r="H17" s="388"/>
      <c r="I17" s="389"/>
      <c r="J17" s="389"/>
      <c r="K17" s="389"/>
      <c r="L17" s="389"/>
      <c r="M17" s="389"/>
      <c r="N17" s="389"/>
      <c r="O17" s="390"/>
    </row>
    <row r="18" spans="1:15" x14ac:dyDescent="0.35">
      <c r="A18" s="405"/>
      <c r="B18" s="413"/>
      <c r="C18" s="32">
        <v>76</v>
      </c>
      <c r="D18" s="45" t="s">
        <v>8</v>
      </c>
      <c r="E18" s="143"/>
      <c r="F18" s="146"/>
      <c r="H18" s="388"/>
      <c r="I18" s="389"/>
      <c r="J18" s="389"/>
      <c r="K18" s="389"/>
      <c r="L18" s="389"/>
      <c r="M18" s="389"/>
      <c r="N18" s="389"/>
      <c r="O18" s="390"/>
    </row>
    <row r="19" spans="1:15" ht="16" thickBot="1" x14ac:dyDescent="0.4">
      <c r="A19" s="405"/>
      <c r="B19" s="413"/>
      <c r="C19" s="32"/>
      <c r="D19" s="45" t="s">
        <v>53</v>
      </c>
      <c r="E19" s="143"/>
      <c r="F19" s="146"/>
      <c r="H19" s="391"/>
      <c r="I19" s="392"/>
      <c r="J19" s="392"/>
      <c r="K19" s="392"/>
      <c r="L19" s="392"/>
      <c r="M19" s="392"/>
      <c r="N19" s="392"/>
      <c r="O19" s="393"/>
    </row>
    <row r="20" spans="1:15" x14ac:dyDescent="0.35">
      <c r="A20" s="405"/>
      <c r="B20" s="413"/>
      <c r="C20" s="32"/>
      <c r="D20" s="45" t="s">
        <v>54</v>
      </c>
      <c r="E20" s="143"/>
      <c r="F20" s="146"/>
      <c r="H20" s="141"/>
      <c r="I20" s="141"/>
      <c r="J20" s="141"/>
      <c r="K20" s="141"/>
      <c r="L20" s="141"/>
      <c r="M20" s="141"/>
      <c r="N20" s="141"/>
      <c r="O20" s="141"/>
    </row>
    <row r="21" spans="1:15" x14ac:dyDescent="0.35">
      <c r="A21" s="405"/>
      <c r="B21" s="413"/>
      <c r="C21" s="32">
        <v>85</v>
      </c>
      <c r="D21" s="45" t="s">
        <v>55</v>
      </c>
      <c r="E21" s="143"/>
      <c r="F21" s="146"/>
      <c r="H21" s="141"/>
      <c r="I21" s="141"/>
      <c r="J21" s="141"/>
      <c r="K21" s="141"/>
      <c r="L21" s="141"/>
      <c r="M21" s="141"/>
      <c r="N21" s="141"/>
      <c r="O21" s="141"/>
    </row>
    <row r="22" spans="1:15" ht="16" thickBot="1" x14ac:dyDescent="0.4">
      <c r="A22" s="406"/>
      <c r="B22" s="402"/>
      <c r="C22" s="36"/>
      <c r="D22" s="44" t="s">
        <v>56</v>
      </c>
      <c r="E22" s="150"/>
      <c r="F22" s="151"/>
      <c r="H22" s="141"/>
      <c r="I22" s="141"/>
      <c r="J22" s="141"/>
      <c r="K22" s="141"/>
      <c r="L22" s="141"/>
      <c r="M22" s="141"/>
      <c r="N22" s="141"/>
      <c r="O22" s="141"/>
    </row>
    <row r="23" spans="1:15" ht="14.5" customHeight="1" thickBot="1" x14ac:dyDescent="0.4">
      <c r="A23" s="404" t="s">
        <v>143</v>
      </c>
      <c r="B23" s="46" t="s">
        <v>9</v>
      </c>
      <c r="C23" s="47">
        <v>49</v>
      </c>
      <c r="D23" s="48" t="s">
        <v>9</v>
      </c>
      <c r="E23" s="152"/>
      <c r="F23" s="153"/>
    </row>
    <row r="24" spans="1:15" x14ac:dyDescent="0.35">
      <c r="A24" s="405"/>
      <c r="B24" s="410" t="s">
        <v>67</v>
      </c>
      <c r="C24" s="28">
        <v>29</v>
      </c>
      <c r="D24" s="43" t="s">
        <v>10</v>
      </c>
      <c r="E24" s="148"/>
      <c r="F24" s="149"/>
    </row>
    <row r="25" spans="1:15" ht="16" thickBot="1" x14ac:dyDescent="0.4">
      <c r="A25" s="405"/>
      <c r="B25" s="411"/>
      <c r="C25" s="36">
        <v>29</v>
      </c>
      <c r="D25" s="44" t="s">
        <v>11</v>
      </c>
      <c r="E25" s="150"/>
      <c r="F25" s="151"/>
    </row>
    <row r="26" spans="1:15" x14ac:dyDescent="0.35">
      <c r="A26" s="405"/>
      <c r="B26" s="412" t="s">
        <v>97</v>
      </c>
      <c r="C26" s="51">
        <v>28</v>
      </c>
      <c r="D26" s="52" t="s">
        <v>12</v>
      </c>
      <c r="E26" s="84">
        <v>0.1</v>
      </c>
      <c r="F26" s="81"/>
    </row>
    <row r="27" spans="1:15" ht="16" thickBot="1" x14ac:dyDescent="0.4">
      <c r="A27" s="405"/>
      <c r="B27" s="412"/>
      <c r="C27" s="55">
        <v>28</v>
      </c>
      <c r="D27" s="56" t="s">
        <v>13</v>
      </c>
      <c r="E27" s="85">
        <v>0.9</v>
      </c>
      <c r="F27" s="83"/>
    </row>
    <row r="28" spans="1:15" ht="16" thickBot="1" x14ac:dyDescent="0.4">
      <c r="A28" s="405"/>
      <c r="B28" s="57" t="s">
        <v>46</v>
      </c>
      <c r="C28" s="58">
        <v>21</v>
      </c>
      <c r="D28" s="59" t="s">
        <v>66</v>
      </c>
      <c r="E28" s="154"/>
      <c r="F28" s="155"/>
    </row>
    <row r="29" spans="1:15" ht="14.5" customHeight="1" x14ac:dyDescent="0.35">
      <c r="A29" s="405"/>
      <c r="B29" s="412" t="s">
        <v>68</v>
      </c>
      <c r="C29" s="51">
        <v>30</v>
      </c>
      <c r="D29" s="52" t="s">
        <v>14</v>
      </c>
      <c r="E29" s="84">
        <v>0.8431383219954649</v>
      </c>
      <c r="F29" s="81"/>
    </row>
    <row r="30" spans="1:15" ht="16" thickBot="1" x14ac:dyDescent="0.4">
      <c r="A30" s="405"/>
      <c r="B30" s="412"/>
      <c r="C30" s="55">
        <v>30</v>
      </c>
      <c r="D30" s="56" t="s">
        <v>15</v>
      </c>
      <c r="E30" s="85">
        <v>0.15686167800453513</v>
      </c>
      <c r="F30" s="83"/>
    </row>
    <row r="31" spans="1:15" ht="16" thickBot="1" x14ac:dyDescent="0.4">
      <c r="A31" s="405"/>
      <c r="B31" s="57" t="s">
        <v>69</v>
      </c>
      <c r="C31" s="58">
        <v>26</v>
      </c>
      <c r="D31" s="59" t="s">
        <v>16</v>
      </c>
      <c r="E31" s="154"/>
      <c r="F31" s="155"/>
    </row>
    <row r="32" spans="1:15" ht="16" thickBot="1" x14ac:dyDescent="0.4">
      <c r="A32" s="405"/>
      <c r="B32" s="62" t="s">
        <v>70</v>
      </c>
      <c r="C32" s="63">
        <v>27</v>
      </c>
      <c r="D32" s="64" t="s">
        <v>17</v>
      </c>
      <c r="E32" s="156"/>
      <c r="F32" s="157"/>
    </row>
    <row r="33" spans="1:6" ht="16" thickBot="1" x14ac:dyDescent="0.4">
      <c r="A33" s="405"/>
      <c r="B33" s="57" t="s">
        <v>71</v>
      </c>
      <c r="C33" s="58">
        <v>25</v>
      </c>
      <c r="D33" s="59" t="s">
        <v>92</v>
      </c>
      <c r="E33" s="154"/>
      <c r="F33" s="155"/>
    </row>
    <row r="34" spans="1:6" ht="16" thickBot="1" x14ac:dyDescent="0.4">
      <c r="A34" s="405"/>
      <c r="B34" s="62" t="s">
        <v>72</v>
      </c>
      <c r="C34" s="63">
        <v>22</v>
      </c>
      <c r="D34" s="64" t="s">
        <v>18</v>
      </c>
      <c r="E34" s="156"/>
      <c r="F34" s="157"/>
    </row>
    <row r="35" spans="1:6" x14ac:dyDescent="0.35">
      <c r="A35" s="405"/>
      <c r="B35" s="410" t="s">
        <v>73</v>
      </c>
      <c r="C35" s="28">
        <v>34</v>
      </c>
      <c r="D35" s="43" t="s">
        <v>141</v>
      </c>
      <c r="E35" s="80">
        <v>0.18731138783863469</v>
      </c>
      <c r="F35" s="81"/>
    </row>
    <row r="36" spans="1:6" x14ac:dyDescent="0.35">
      <c r="A36" s="405"/>
      <c r="B36" s="412"/>
      <c r="C36" s="32">
        <v>34</v>
      </c>
      <c r="D36" s="45" t="s">
        <v>19</v>
      </c>
      <c r="E36" s="86">
        <v>1.3701481147455686E-2</v>
      </c>
      <c r="F36" s="87"/>
    </row>
    <row r="37" spans="1:6" x14ac:dyDescent="0.35">
      <c r="A37" s="405"/>
      <c r="B37" s="412"/>
      <c r="C37" s="32">
        <v>34</v>
      </c>
      <c r="D37" s="45" t="s">
        <v>20</v>
      </c>
      <c r="E37" s="86">
        <v>0.24669603524229072</v>
      </c>
      <c r="F37" s="87"/>
    </row>
    <row r="38" spans="1:6" x14ac:dyDescent="0.35">
      <c r="A38" s="405"/>
      <c r="B38" s="412"/>
      <c r="C38" s="32">
        <v>34</v>
      </c>
      <c r="D38" s="45" t="s">
        <v>21</v>
      </c>
      <c r="E38" s="86">
        <v>2.739429047140032E-2</v>
      </c>
      <c r="F38" s="87"/>
    </row>
    <row r="39" spans="1:6" x14ac:dyDescent="0.35">
      <c r="A39" s="405"/>
      <c r="B39" s="412"/>
      <c r="C39" s="32">
        <v>34</v>
      </c>
      <c r="D39" s="45" t="s">
        <v>22</v>
      </c>
      <c r="E39" s="86">
        <v>1.1416455652294563E-2</v>
      </c>
      <c r="F39" s="87"/>
    </row>
    <row r="40" spans="1:6" x14ac:dyDescent="0.35">
      <c r="A40" s="405"/>
      <c r="B40" s="412"/>
      <c r="C40" s="32">
        <v>34</v>
      </c>
      <c r="D40" s="45" t="s">
        <v>142</v>
      </c>
      <c r="E40" s="86">
        <v>0.10046307537548996</v>
      </c>
      <c r="F40" s="87"/>
    </row>
    <row r="41" spans="1:6" x14ac:dyDescent="0.35">
      <c r="A41" s="405"/>
      <c r="B41" s="412"/>
      <c r="C41" s="32">
        <v>34</v>
      </c>
      <c r="D41" s="45" t="s">
        <v>23</v>
      </c>
      <c r="E41" s="86">
        <v>1.3688473412189114E-2</v>
      </c>
      <c r="F41" s="87"/>
    </row>
    <row r="42" spans="1:6" x14ac:dyDescent="0.35">
      <c r="A42" s="405"/>
      <c r="B42" s="412"/>
      <c r="C42" s="32">
        <v>34</v>
      </c>
      <c r="D42" s="45" t="s">
        <v>24</v>
      </c>
      <c r="E42" s="86">
        <v>0.21011828367269064</v>
      </c>
      <c r="F42" s="87"/>
    </row>
    <row r="43" spans="1:6" x14ac:dyDescent="0.35">
      <c r="A43" s="405"/>
      <c r="B43" s="412"/>
      <c r="C43" s="32">
        <v>34</v>
      </c>
      <c r="D43" s="45" t="s">
        <v>25</v>
      </c>
      <c r="E43" s="86">
        <v>4.5527073433001483E-3</v>
      </c>
      <c r="F43" s="87"/>
    </row>
    <row r="44" spans="1:6" x14ac:dyDescent="0.35">
      <c r="A44" s="405"/>
      <c r="B44" s="412"/>
      <c r="C44" s="32">
        <v>34</v>
      </c>
      <c r="D44" s="45" t="s">
        <v>26</v>
      </c>
      <c r="E44" s="86">
        <v>0.18465780984425403</v>
      </c>
      <c r="F44" s="87"/>
    </row>
    <row r="45" spans="1:6" x14ac:dyDescent="0.35">
      <c r="A45" s="405"/>
      <c r="B45" s="412"/>
      <c r="C45" s="32">
        <v>34</v>
      </c>
      <c r="D45" s="45" t="s">
        <v>27</v>
      </c>
      <c r="E45" s="143"/>
      <c r="F45" s="146"/>
    </row>
    <row r="46" spans="1:6" ht="16" thickBot="1" x14ac:dyDescent="0.4">
      <c r="A46" s="405"/>
      <c r="B46" s="411"/>
      <c r="C46" s="36">
        <v>34</v>
      </c>
      <c r="D46" s="44" t="s">
        <v>28</v>
      </c>
      <c r="E46" s="150"/>
      <c r="F46" s="151"/>
    </row>
    <row r="47" spans="1:6" x14ac:dyDescent="0.35">
      <c r="A47" s="405"/>
      <c r="B47" s="412" t="s">
        <v>74</v>
      </c>
      <c r="C47" s="51">
        <v>23</v>
      </c>
      <c r="D47" s="52" t="s">
        <v>29</v>
      </c>
      <c r="E47" s="84">
        <v>0.10414095416436141</v>
      </c>
      <c r="F47" s="81"/>
    </row>
    <row r="48" spans="1:6" x14ac:dyDescent="0.35">
      <c r="A48" s="405"/>
      <c r="B48" s="412"/>
      <c r="C48" s="32">
        <v>23</v>
      </c>
      <c r="D48" s="45" t="s">
        <v>30</v>
      </c>
      <c r="E48" s="86">
        <v>0.30205983742605441</v>
      </c>
      <c r="F48" s="87"/>
    </row>
    <row r="49" spans="1:6" x14ac:dyDescent="0.35">
      <c r="A49" s="405"/>
      <c r="B49" s="412"/>
      <c r="C49" s="32">
        <v>23</v>
      </c>
      <c r="D49" s="45" t="s">
        <v>31</v>
      </c>
      <c r="E49" s="86">
        <v>0.30205983742605441</v>
      </c>
      <c r="F49" s="87"/>
    </row>
    <row r="50" spans="1:6" x14ac:dyDescent="0.35">
      <c r="A50" s="405"/>
      <c r="B50" s="412"/>
      <c r="C50" s="32">
        <v>23</v>
      </c>
      <c r="D50" s="45" t="s">
        <v>32</v>
      </c>
      <c r="E50" s="86">
        <v>6.2561178022726316E-2</v>
      </c>
      <c r="F50" s="87"/>
    </row>
    <row r="51" spans="1:6" x14ac:dyDescent="0.35">
      <c r="A51" s="405"/>
      <c r="B51" s="412"/>
      <c r="C51" s="32">
        <v>23</v>
      </c>
      <c r="D51" s="45" t="s">
        <v>33</v>
      </c>
      <c r="E51" s="86">
        <v>0.10416223347661403</v>
      </c>
      <c r="F51" s="87"/>
    </row>
    <row r="52" spans="1:6" x14ac:dyDescent="0.35">
      <c r="A52" s="405"/>
      <c r="B52" s="412"/>
      <c r="C52" s="32">
        <v>23</v>
      </c>
      <c r="D52" s="45" t="s">
        <v>34</v>
      </c>
      <c r="E52" s="86">
        <v>1.0426863003787718E-2</v>
      </c>
      <c r="F52" s="87"/>
    </row>
    <row r="53" spans="1:6" ht="16" thickBot="1" x14ac:dyDescent="0.4">
      <c r="A53" s="405"/>
      <c r="B53" s="412"/>
      <c r="C53" s="55">
        <v>23</v>
      </c>
      <c r="D53" s="56" t="s">
        <v>35</v>
      </c>
      <c r="E53" s="85">
        <v>0.11458909648040175</v>
      </c>
      <c r="F53" s="87"/>
    </row>
    <row r="54" spans="1:6" x14ac:dyDescent="0.35">
      <c r="A54" s="405"/>
      <c r="B54" s="380" t="s">
        <v>77</v>
      </c>
      <c r="C54" s="28">
        <v>24</v>
      </c>
      <c r="D54" s="43" t="s">
        <v>36</v>
      </c>
      <c r="E54" s="148"/>
      <c r="F54" s="149"/>
    </row>
    <row r="55" spans="1:6" ht="16" thickBot="1" x14ac:dyDescent="0.4">
      <c r="A55" s="405"/>
      <c r="B55" s="381"/>
      <c r="C55" s="36">
        <v>24</v>
      </c>
      <c r="D55" s="44" t="s">
        <v>37</v>
      </c>
      <c r="E55" s="150"/>
      <c r="F55" s="151"/>
    </row>
    <row r="56" spans="1:6" x14ac:dyDescent="0.35">
      <c r="A56" s="405"/>
      <c r="B56" s="412" t="s">
        <v>78</v>
      </c>
      <c r="C56" s="67">
        <v>24</v>
      </c>
      <c r="D56" s="52" t="s">
        <v>57</v>
      </c>
      <c r="E56" s="142"/>
      <c r="F56" s="145"/>
    </row>
    <row r="57" spans="1:6" x14ac:dyDescent="0.35">
      <c r="A57" s="405"/>
      <c r="B57" s="412"/>
      <c r="C57" s="22">
        <v>24</v>
      </c>
      <c r="D57" s="45" t="s">
        <v>58</v>
      </c>
      <c r="E57" s="143"/>
      <c r="F57" s="146"/>
    </row>
    <row r="58" spans="1:6" x14ac:dyDescent="0.35">
      <c r="A58" s="405"/>
      <c r="B58" s="412"/>
      <c r="C58" s="22">
        <v>24</v>
      </c>
      <c r="D58" s="45" t="s">
        <v>59</v>
      </c>
      <c r="E58" s="143"/>
      <c r="F58" s="146"/>
    </row>
    <row r="59" spans="1:6" x14ac:dyDescent="0.35">
      <c r="A59" s="405"/>
      <c r="B59" s="412"/>
      <c r="C59" s="22">
        <v>24</v>
      </c>
      <c r="D59" s="45" t="s">
        <v>60</v>
      </c>
      <c r="E59" s="143"/>
      <c r="F59" s="146"/>
    </row>
    <row r="60" spans="1:6" x14ac:dyDescent="0.35">
      <c r="A60" s="405"/>
      <c r="B60" s="412"/>
      <c r="C60" s="22">
        <v>24</v>
      </c>
      <c r="D60" s="45" t="s">
        <v>61</v>
      </c>
      <c r="E60" s="143"/>
      <c r="F60" s="146"/>
    </row>
    <row r="61" spans="1:6" x14ac:dyDescent="0.35">
      <c r="A61" s="405"/>
      <c r="B61" s="412"/>
      <c r="C61" s="22">
        <v>24</v>
      </c>
      <c r="D61" s="45" t="s">
        <v>62</v>
      </c>
      <c r="E61" s="143"/>
      <c r="F61" s="146"/>
    </row>
    <row r="62" spans="1:6" ht="16" thickBot="1" x14ac:dyDescent="0.4">
      <c r="A62" s="406"/>
      <c r="B62" s="412"/>
      <c r="C62" s="68">
        <v>24</v>
      </c>
      <c r="D62" s="56" t="s">
        <v>63</v>
      </c>
      <c r="E62" s="144"/>
      <c r="F62" s="147"/>
    </row>
    <row r="63" spans="1:6" ht="16" customHeight="1" thickBot="1" x14ac:dyDescent="0.4">
      <c r="A63" s="398" t="s">
        <v>49</v>
      </c>
      <c r="B63" s="69" t="s">
        <v>79</v>
      </c>
      <c r="C63" s="58">
        <v>25</v>
      </c>
      <c r="D63" s="59" t="s">
        <v>38</v>
      </c>
      <c r="E63" s="88">
        <v>9.8056804771473202E-2</v>
      </c>
      <c r="F63" s="89"/>
    </row>
    <row r="64" spans="1:6" ht="16" thickBot="1" x14ac:dyDescent="0.4">
      <c r="A64" s="399"/>
      <c r="B64" s="70" t="s">
        <v>80</v>
      </c>
      <c r="C64" s="63">
        <v>25</v>
      </c>
      <c r="D64" s="64" t="s">
        <v>96</v>
      </c>
      <c r="E64" s="90">
        <v>4.1978306169531882E-2</v>
      </c>
      <c r="F64" s="91"/>
    </row>
    <row r="65" spans="1:9" ht="16" thickBot="1" x14ac:dyDescent="0.4">
      <c r="A65" s="399"/>
      <c r="B65" s="69" t="s">
        <v>81</v>
      </c>
      <c r="C65" s="58">
        <v>25</v>
      </c>
      <c r="D65" s="59" t="s">
        <v>39</v>
      </c>
      <c r="E65" s="88">
        <v>8.1477450323732964E-2</v>
      </c>
      <c r="F65" s="89"/>
    </row>
    <row r="66" spans="1:9" ht="16" thickBot="1" x14ac:dyDescent="0.4">
      <c r="A66" s="399"/>
      <c r="B66" s="70" t="s">
        <v>82</v>
      </c>
      <c r="C66" s="71">
        <v>25</v>
      </c>
      <c r="D66" s="64" t="s">
        <v>40</v>
      </c>
      <c r="E66" s="90">
        <v>0.44160712956761178</v>
      </c>
      <c r="F66" s="91"/>
    </row>
    <row r="67" spans="1:9" ht="16" thickBot="1" x14ac:dyDescent="0.4">
      <c r="A67" s="399"/>
      <c r="B67" s="69" t="s">
        <v>83</v>
      </c>
      <c r="C67" s="72">
        <v>35</v>
      </c>
      <c r="D67" s="59" t="s">
        <v>48</v>
      </c>
      <c r="E67" s="88">
        <v>1.9031272924441039E-2</v>
      </c>
      <c r="F67" s="89"/>
    </row>
    <row r="68" spans="1:9" ht="16" thickBot="1" x14ac:dyDescent="0.4">
      <c r="A68" s="399"/>
      <c r="B68" s="70" t="s">
        <v>84</v>
      </c>
      <c r="C68" s="71">
        <v>33</v>
      </c>
      <c r="D68" s="64" t="s">
        <v>41</v>
      </c>
      <c r="E68" s="90">
        <v>5.8002158219840734E-2</v>
      </c>
      <c r="F68" s="91"/>
    </row>
    <row r="69" spans="1:9" ht="16" thickBot="1" x14ac:dyDescent="0.4">
      <c r="A69" s="399"/>
      <c r="B69" s="69" t="s">
        <v>85</v>
      </c>
      <c r="C69" s="72">
        <v>38</v>
      </c>
      <c r="D69" s="59" t="s">
        <v>42</v>
      </c>
      <c r="E69" s="88">
        <v>7.3457882818231098E-3</v>
      </c>
      <c r="F69" s="89"/>
    </row>
    <row r="70" spans="1:9" ht="16" thickBot="1" x14ac:dyDescent="0.4">
      <c r="A70" s="400"/>
      <c r="B70" s="73" t="s">
        <v>86</v>
      </c>
      <c r="C70" s="74">
        <v>25</v>
      </c>
      <c r="D70" s="75" t="s">
        <v>43</v>
      </c>
      <c r="E70" s="92">
        <v>0.25250108974154517</v>
      </c>
      <c r="F70" s="89"/>
    </row>
    <row r="72" spans="1:9" x14ac:dyDescent="0.35">
      <c r="I72" s="2" t="s">
        <v>378</v>
      </c>
    </row>
    <row r="73" spans="1:9" x14ac:dyDescent="0.35">
      <c r="I73" s="2" t="s">
        <v>379</v>
      </c>
    </row>
  </sheetData>
  <mergeCells count="17">
    <mergeCell ref="A63:A70"/>
    <mergeCell ref="A23:A62"/>
    <mergeCell ref="B24:B25"/>
    <mergeCell ref="B26:B27"/>
    <mergeCell ref="B29:B30"/>
    <mergeCell ref="B35:B46"/>
    <mergeCell ref="B47:B53"/>
    <mergeCell ref="B54:B55"/>
    <mergeCell ref="B56:B62"/>
    <mergeCell ref="A11:A22"/>
    <mergeCell ref="B11:B12"/>
    <mergeCell ref="B13:B22"/>
    <mergeCell ref="A1:F1"/>
    <mergeCell ref="H5:O19"/>
    <mergeCell ref="A4:A10"/>
    <mergeCell ref="B4:B8"/>
    <mergeCell ref="B9:B10"/>
  </mergeCells>
  <conditionalFormatting sqref="F11:F12 F26:F27 F29:F30 F35:F44 F47:F53 F63:F70">
    <cfRule type="expression" dxfId="19" priority="1">
      <formula>$I$3="Reference"</formula>
    </cfRule>
  </conditionalFormatting>
  <conditionalFormatting sqref="F11:F12">
    <cfRule type="expression" dxfId="18" priority="13">
      <formula>$F$11+$F$12=1</formula>
    </cfRule>
    <cfRule type="expression" dxfId="17" priority="16">
      <formula>$F$11+$F$12&lt;1</formula>
    </cfRule>
    <cfRule type="expression" dxfId="16" priority="22">
      <formula>$F$11+$F$12&gt;1</formula>
    </cfRule>
  </conditionalFormatting>
  <conditionalFormatting sqref="F26:F27">
    <cfRule type="expression" dxfId="15" priority="10">
      <formula>$F$26+$F$27=1</formula>
    </cfRule>
    <cfRule type="expression" dxfId="14" priority="12">
      <formula>$F$26+$F$27&lt;&gt;1</formula>
    </cfRule>
  </conditionalFormatting>
  <conditionalFormatting sqref="F29:F30">
    <cfRule type="expression" dxfId="13" priority="8">
      <formula>$F$29+$F$30=1</formula>
    </cfRule>
    <cfRule type="expression" dxfId="12" priority="9">
      <formula>$F$29+$F$30&lt;&gt;1</formula>
    </cfRule>
  </conditionalFormatting>
  <conditionalFormatting sqref="F35:F44">
    <cfRule type="expression" dxfId="11" priority="6">
      <formula>SUM($F$35:$F$44)=1</formula>
    </cfRule>
    <cfRule type="expression" dxfId="10" priority="7">
      <formula>SUM($F$35:$F$44)&lt;&gt;1</formula>
    </cfRule>
  </conditionalFormatting>
  <conditionalFormatting sqref="F47:F53">
    <cfRule type="expression" dxfId="9" priority="4">
      <formula>SUM($F$47:$F$53)=1</formula>
    </cfRule>
    <cfRule type="expression" dxfId="8" priority="5">
      <formula>SUM($F$47:$F$524)&lt;&gt;1</formula>
    </cfRule>
  </conditionalFormatting>
  <conditionalFormatting sqref="F63:F70">
    <cfRule type="expression" dxfId="7" priority="2">
      <formula>SUM($F$63:$F$70)=1</formula>
    </cfRule>
    <cfRule type="expression" dxfId="6" priority="3">
      <formula>SUM($F$63:$F$70)&lt;&gt;1</formula>
    </cfRule>
  </conditionalFormatting>
  <dataValidations count="1">
    <dataValidation type="list" allowBlank="1" showInputMessage="1" showErrorMessage="1" sqref="I3" xr:uid="{C6DDFDC8-5ACD-4EE8-8BBA-18CCA9DE40C1}">
      <formula1>$I$72:$I$73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CAB20-8DD6-4E77-A2AA-84F96089ADF6}">
  <sheetPr>
    <tabColor theme="0"/>
  </sheetPr>
  <dimension ref="A1:BG92"/>
  <sheetViews>
    <sheetView zoomScale="55" zoomScaleNormal="55" workbookViewId="0">
      <selection sqref="A1:I1"/>
    </sheetView>
  </sheetViews>
  <sheetFormatPr defaultRowHeight="15.5" x14ac:dyDescent="0.35"/>
  <cols>
    <col min="1" max="1" width="16.08984375" style="2" customWidth="1"/>
    <col min="2" max="2" width="36" style="3" bestFit="1" customWidth="1"/>
    <col min="3" max="3" width="5.453125" style="2" bestFit="1" customWidth="1"/>
    <col min="4" max="4" width="40.54296875" style="2" bestFit="1" customWidth="1"/>
    <col min="5" max="5" width="24.54296875" style="25" customWidth="1"/>
    <col min="6" max="6" width="24.54296875" style="26" customWidth="1"/>
    <col min="7" max="8" width="24.54296875" style="2" customWidth="1"/>
    <col min="9" max="9" width="24.6328125" style="2" customWidth="1"/>
    <col min="10" max="16384" width="8.7265625" style="2"/>
  </cols>
  <sheetData>
    <row r="1" spans="1:18" ht="35" customHeight="1" thickBot="1" x14ac:dyDescent="0.4">
      <c r="A1" s="382" t="s">
        <v>459</v>
      </c>
      <c r="B1" s="383"/>
      <c r="C1" s="383"/>
      <c r="D1" s="383"/>
      <c r="E1" s="383"/>
      <c r="F1" s="383"/>
      <c r="G1" s="383"/>
      <c r="H1" s="383"/>
      <c r="I1" s="384"/>
    </row>
    <row r="2" spans="1:18" ht="16" thickBot="1" x14ac:dyDescent="0.4"/>
    <row r="3" spans="1:18" ht="37" customHeight="1" thickBot="1" x14ac:dyDescent="0.4">
      <c r="A3" s="218" t="s">
        <v>47</v>
      </c>
      <c r="B3" s="219" t="s">
        <v>101</v>
      </c>
      <c r="C3" s="219" t="s">
        <v>64</v>
      </c>
      <c r="D3" s="219" t="s">
        <v>88</v>
      </c>
      <c r="E3" s="220" t="s">
        <v>98</v>
      </c>
      <c r="F3" s="221" t="s">
        <v>409</v>
      </c>
      <c r="G3" s="222" t="s">
        <v>99</v>
      </c>
      <c r="H3" s="222" t="s">
        <v>412</v>
      </c>
      <c r="I3" s="222" t="s">
        <v>170</v>
      </c>
      <c r="K3" s="385" t="s">
        <v>416</v>
      </c>
      <c r="L3" s="386"/>
      <c r="M3" s="386"/>
      <c r="N3" s="386"/>
      <c r="O3" s="386"/>
      <c r="P3" s="386"/>
      <c r="Q3" s="386"/>
      <c r="R3" s="387"/>
    </row>
    <row r="4" spans="1:18" ht="15.5" customHeight="1" x14ac:dyDescent="0.35">
      <c r="A4" s="394" t="s">
        <v>44</v>
      </c>
      <c r="B4" s="397"/>
      <c r="C4" s="28">
        <v>57</v>
      </c>
      <c r="D4" s="29" t="s">
        <v>0</v>
      </c>
      <c r="E4" s="339">
        <v>1.8</v>
      </c>
      <c r="F4" s="340">
        <v>0.6</v>
      </c>
      <c r="G4" s="340">
        <v>0.4</v>
      </c>
      <c r="H4" s="339">
        <v>0.98</v>
      </c>
      <c r="I4" s="341">
        <v>1</v>
      </c>
      <c r="K4" s="388"/>
      <c r="L4" s="389"/>
      <c r="M4" s="389"/>
      <c r="N4" s="389"/>
      <c r="O4" s="389"/>
      <c r="P4" s="389"/>
      <c r="Q4" s="389"/>
      <c r="R4" s="390"/>
    </row>
    <row r="5" spans="1:18" ht="15.5" customHeight="1" thickBot="1" x14ac:dyDescent="0.4">
      <c r="A5" s="395"/>
      <c r="B5" s="397"/>
      <c r="C5" s="32">
        <v>53</v>
      </c>
      <c r="D5" s="33" t="s">
        <v>1</v>
      </c>
      <c r="E5" s="342">
        <v>1.8</v>
      </c>
      <c r="F5" s="343">
        <v>0.6</v>
      </c>
      <c r="G5" s="343">
        <v>0.4</v>
      </c>
      <c r="H5" s="342">
        <v>0.98</v>
      </c>
      <c r="I5" s="344">
        <v>1</v>
      </c>
      <c r="K5" s="391"/>
      <c r="L5" s="392"/>
      <c r="M5" s="392"/>
      <c r="N5" s="392"/>
      <c r="O5" s="392"/>
      <c r="P5" s="392"/>
      <c r="Q5" s="392"/>
      <c r="R5" s="393"/>
    </row>
    <row r="6" spans="1:18" ht="15.5" customHeight="1" thickBot="1" x14ac:dyDescent="0.4">
      <c r="A6" s="395"/>
      <c r="B6" s="397"/>
      <c r="C6" s="32">
        <v>55</v>
      </c>
      <c r="D6" s="33" t="s">
        <v>2</v>
      </c>
      <c r="E6" s="342">
        <v>1.8</v>
      </c>
      <c r="F6" s="343">
        <v>0.6</v>
      </c>
      <c r="G6" s="343">
        <v>0.4</v>
      </c>
      <c r="H6" s="342">
        <v>0.98</v>
      </c>
      <c r="I6" s="344">
        <v>1</v>
      </c>
      <c r="K6" s="139"/>
      <c r="L6" s="139"/>
      <c r="M6" s="139"/>
      <c r="N6" s="139"/>
      <c r="O6" s="139"/>
      <c r="P6" s="139"/>
      <c r="Q6" s="139"/>
      <c r="R6" s="139"/>
    </row>
    <row r="7" spans="1:18" ht="15.5" customHeight="1" x14ac:dyDescent="0.35">
      <c r="A7" s="395"/>
      <c r="B7" s="397"/>
      <c r="C7" s="32">
        <v>55</v>
      </c>
      <c r="D7" s="33" t="s">
        <v>3</v>
      </c>
      <c r="E7" s="342">
        <v>1.8</v>
      </c>
      <c r="F7" s="343">
        <v>0.6</v>
      </c>
      <c r="G7" s="343">
        <v>0.4</v>
      </c>
      <c r="H7" s="342">
        <v>0.98</v>
      </c>
      <c r="I7" s="344">
        <v>1</v>
      </c>
      <c r="K7" s="385" t="s">
        <v>407</v>
      </c>
      <c r="L7" s="386"/>
      <c r="M7" s="386"/>
      <c r="N7" s="386"/>
      <c r="O7" s="386"/>
      <c r="P7" s="386"/>
      <c r="Q7" s="386"/>
      <c r="R7" s="387"/>
    </row>
    <row r="8" spans="1:18" ht="16" customHeight="1" thickBot="1" x14ac:dyDescent="0.4">
      <c r="A8" s="395"/>
      <c r="B8" s="397"/>
      <c r="C8" s="36">
        <v>54</v>
      </c>
      <c r="D8" s="37" t="s">
        <v>4</v>
      </c>
      <c r="E8" s="345">
        <v>1.8</v>
      </c>
      <c r="F8" s="346">
        <v>1</v>
      </c>
      <c r="G8" s="346">
        <v>0</v>
      </c>
      <c r="H8" s="345">
        <v>0.98</v>
      </c>
      <c r="I8" s="347">
        <v>1</v>
      </c>
      <c r="K8" s="388"/>
      <c r="L8" s="389"/>
      <c r="M8" s="389"/>
      <c r="N8" s="389"/>
      <c r="O8" s="389"/>
      <c r="P8" s="389"/>
      <c r="Q8" s="389"/>
      <c r="R8" s="390"/>
    </row>
    <row r="9" spans="1:18" ht="15.5" customHeight="1" x14ac:dyDescent="0.35">
      <c r="A9" s="395"/>
      <c r="B9" s="401" t="s">
        <v>65</v>
      </c>
      <c r="C9" s="51">
        <v>32</v>
      </c>
      <c r="D9" s="29" t="s">
        <v>5</v>
      </c>
      <c r="E9" s="339">
        <v>1.8</v>
      </c>
      <c r="F9" s="340">
        <v>0.6</v>
      </c>
      <c r="G9" s="340">
        <v>0.4</v>
      </c>
      <c r="H9" s="339">
        <v>0.98</v>
      </c>
      <c r="I9" s="341">
        <v>1</v>
      </c>
      <c r="K9" s="388"/>
      <c r="L9" s="389"/>
      <c r="M9" s="389"/>
      <c r="N9" s="389"/>
      <c r="O9" s="389"/>
      <c r="P9" s="389"/>
      <c r="Q9" s="389"/>
      <c r="R9" s="390"/>
    </row>
    <row r="10" spans="1:18" ht="16" thickBot="1" x14ac:dyDescent="0.4">
      <c r="A10" s="396"/>
      <c r="B10" s="402"/>
      <c r="C10" s="36">
        <v>32</v>
      </c>
      <c r="D10" s="40" t="s">
        <v>6</v>
      </c>
      <c r="E10" s="348">
        <v>1.8</v>
      </c>
      <c r="F10" s="349">
        <v>0.6</v>
      </c>
      <c r="G10" s="349">
        <v>0.4</v>
      </c>
      <c r="H10" s="348">
        <v>0.98</v>
      </c>
      <c r="I10" s="350">
        <v>1</v>
      </c>
      <c r="K10" s="391"/>
      <c r="L10" s="392"/>
      <c r="M10" s="392"/>
      <c r="N10" s="392"/>
      <c r="O10" s="392"/>
      <c r="P10" s="392"/>
      <c r="Q10" s="392"/>
      <c r="R10" s="393"/>
    </row>
    <row r="11" spans="1:18" ht="15.5" customHeight="1" thickBot="1" x14ac:dyDescent="0.4">
      <c r="A11" s="404" t="s">
        <v>45</v>
      </c>
      <c r="B11" s="403" t="s">
        <v>75</v>
      </c>
      <c r="C11" s="28">
        <v>72</v>
      </c>
      <c r="D11" s="43" t="s">
        <v>7</v>
      </c>
      <c r="E11" s="339"/>
      <c r="F11" s="340"/>
      <c r="G11" s="340"/>
      <c r="H11" s="339"/>
      <c r="I11" s="341"/>
    </row>
    <row r="12" spans="1:18" ht="16" thickBot="1" x14ac:dyDescent="0.4">
      <c r="A12" s="405"/>
      <c r="B12" s="381"/>
      <c r="C12" s="36">
        <v>76</v>
      </c>
      <c r="D12" s="44" t="s">
        <v>8</v>
      </c>
      <c r="E12" s="348"/>
      <c r="F12" s="349"/>
      <c r="G12" s="349"/>
      <c r="H12" s="348"/>
      <c r="I12" s="350"/>
      <c r="K12" s="385" t="s">
        <v>410</v>
      </c>
      <c r="L12" s="386"/>
      <c r="M12" s="386"/>
      <c r="N12" s="386"/>
      <c r="O12" s="386"/>
      <c r="P12" s="386"/>
      <c r="Q12" s="386"/>
      <c r="R12" s="387"/>
    </row>
    <row r="13" spans="1:18" x14ac:dyDescent="0.35">
      <c r="A13" s="405"/>
      <c r="B13" s="401" t="s">
        <v>76</v>
      </c>
      <c r="C13" s="28">
        <v>72</v>
      </c>
      <c r="D13" s="43" t="s">
        <v>50</v>
      </c>
      <c r="E13" s="339">
        <v>1.8</v>
      </c>
      <c r="F13" s="339">
        <v>0.5</v>
      </c>
      <c r="G13" s="339">
        <v>0.5</v>
      </c>
      <c r="H13" s="339">
        <v>1</v>
      </c>
      <c r="I13" s="339">
        <v>1</v>
      </c>
      <c r="K13" s="388"/>
      <c r="L13" s="389"/>
      <c r="M13" s="389"/>
      <c r="N13" s="389"/>
      <c r="O13" s="389"/>
      <c r="P13" s="389"/>
      <c r="Q13" s="389"/>
      <c r="R13" s="390"/>
    </row>
    <row r="14" spans="1:18" x14ac:dyDescent="0.35">
      <c r="A14" s="405"/>
      <c r="B14" s="413"/>
      <c r="C14" s="32">
        <v>61</v>
      </c>
      <c r="D14" s="45" t="s">
        <v>51</v>
      </c>
      <c r="E14" s="342">
        <v>1.4</v>
      </c>
      <c r="F14" s="342">
        <v>1</v>
      </c>
      <c r="G14" s="342">
        <v>0</v>
      </c>
      <c r="H14" s="342">
        <v>1</v>
      </c>
      <c r="I14" s="342">
        <v>1</v>
      </c>
      <c r="K14" s="388"/>
      <c r="L14" s="389"/>
      <c r="M14" s="389"/>
      <c r="N14" s="389"/>
      <c r="O14" s="389"/>
      <c r="P14" s="389"/>
      <c r="Q14" s="389"/>
      <c r="R14" s="390"/>
    </row>
    <row r="15" spans="1:18" ht="16" thickBot="1" x14ac:dyDescent="0.4">
      <c r="A15" s="405"/>
      <c r="B15" s="413"/>
      <c r="C15" s="32">
        <v>63</v>
      </c>
      <c r="D15" s="45" t="s">
        <v>144</v>
      </c>
      <c r="E15" s="342">
        <v>1.4</v>
      </c>
      <c r="F15" s="342">
        <v>1</v>
      </c>
      <c r="G15" s="342">
        <v>0</v>
      </c>
      <c r="H15" s="342">
        <v>1</v>
      </c>
      <c r="I15" s="342">
        <v>1</v>
      </c>
      <c r="K15" s="391"/>
      <c r="L15" s="392"/>
      <c r="M15" s="392"/>
      <c r="N15" s="392"/>
      <c r="O15" s="392"/>
      <c r="P15" s="392"/>
      <c r="Q15" s="392"/>
      <c r="R15" s="393"/>
    </row>
    <row r="16" spans="1:18" ht="16" thickBot="1" x14ac:dyDescent="0.4">
      <c r="A16" s="405"/>
      <c r="B16" s="413"/>
      <c r="C16" s="32">
        <v>61</v>
      </c>
      <c r="D16" s="45" t="s">
        <v>52</v>
      </c>
      <c r="E16" s="342"/>
      <c r="F16" s="342"/>
      <c r="G16" s="342"/>
      <c r="H16" s="342"/>
      <c r="I16" s="342"/>
    </row>
    <row r="17" spans="1:18" x14ac:dyDescent="0.35">
      <c r="A17" s="405"/>
      <c r="B17" s="413"/>
      <c r="C17" s="32"/>
      <c r="D17" s="45" t="s">
        <v>140</v>
      </c>
      <c r="E17" s="342">
        <v>1.4</v>
      </c>
      <c r="F17" s="342">
        <v>1</v>
      </c>
      <c r="G17" s="342">
        <v>0</v>
      </c>
      <c r="H17" s="342">
        <v>1</v>
      </c>
      <c r="I17" s="342">
        <v>1</v>
      </c>
      <c r="K17" s="385" t="s">
        <v>411</v>
      </c>
      <c r="L17" s="386"/>
      <c r="M17" s="386"/>
      <c r="N17" s="386"/>
      <c r="O17" s="386"/>
      <c r="P17" s="386"/>
      <c r="Q17" s="386"/>
      <c r="R17" s="387"/>
    </row>
    <row r="18" spans="1:18" x14ac:dyDescent="0.35">
      <c r="A18" s="405"/>
      <c r="B18" s="413"/>
      <c r="C18" s="32">
        <v>76</v>
      </c>
      <c r="D18" s="45" t="s">
        <v>8</v>
      </c>
      <c r="E18" s="342">
        <v>1.4</v>
      </c>
      <c r="F18" s="342">
        <v>0.5</v>
      </c>
      <c r="G18" s="342">
        <v>0.5</v>
      </c>
      <c r="H18" s="342">
        <v>1</v>
      </c>
      <c r="I18" s="342">
        <v>1</v>
      </c>
      <c r="K18" s="388"/>
      <c r="L18" s="389"/>
      <c r="M18" s="389"/>
      <c r="N18" s="389"/>
      <c r="O18" s="389"/>
      <c r="P18" s="389"/>
      <c r="Q18" s="389"/>
      <c r="R18" s="390"/>
    </row>
    <row r="19" spans="1:18" x14ac:dyDescent="0.35">
      <c r="A19" s="405"/>
      <c r="B19" s="413"/>
      <c r="C19" s="32"/>
      <c r="D19" s="45" t="s">
        <v>53</v>
      </c>
      <c r="E19" s="342">
        <v>1.4</v>
      </c>
      <c r="F19" s="342">
        <v>1</v>
      </c>
      <c r="G19" s="342">
        <v>0</v>
      </c>
      <c r="H19" s="342">
        <v>1</v>
      </c>
      <c r="I19" s="342">
        <v>1</v>
      </c>
      <c r="K19" s="388"/>
      <c r="L19" s="389"/>
      <c r="M19" s="389"/>
      <c r="N19" s="389"/>
      <c r="O19" s="389"/>
      <c r="P19" s="389"/>
      <c r="Q19" s="389"/>
      <c r="R19" s="390"/>
    </row>
    <row r="20" spans="1:18" ht="16" thickBot="1" x14ac:dyDescent="0.4">
      <c r="A20" s="405"/>
      <c r="B20" s="413"/>
      <c r="C20" s="32"/>
      <c r="D20" s="45" t="s">
        <v>54</v>
      </c>
      <c r="E20" s="342">
        <v>2</v>
      </c>
      <c r="F20" s="342">
        <v>1</v>
      </c>
      <c r="G20" s="342">
        <v>0</v>
      </c>
      <c r="H20" s="342">
        <v>1</v>
      </c>
      <c r="I20" s="342">
        <v>1</v>
      </c>
      <c r="K20" s="391"/>
      <c r="L20" s="392"/>
      <c r="M20" s="392"/>
      <c r="N20" s="392"/>
      <c r="O20" s="392"/>
      <c r="P20" s="392"/>
      <c r="Q20" s="392"/>
      <c r="R20" s="393"/>
    </row>
    <row r="21" spans="1:18" ht="16" thickBot="1" x14ac:dyDescent="0.4">
      <c r="A21" s="405"/>
      <c r="B21" s="402"/>
      <c r="C21" s="36"/>
      <c r="D21" s="44" t="s">
        <v>56</v>
      </c>
      <c r="E21" s="342">
        <v>1.4</v>
      </c>
      <c r="F21" s="342">
        <v>1</v>
      </c>
      <c r="G21" s="342">
        <v>0.5</v>
      </c>
      <c r="H21" s="342">
        <v>1</v>
      </c>
      <c r="I21" s="342">
        <v>1</v>
      </c>
    </row>
    <row r="22" spans="1:18" ht="16" customHeight="1" thickBot="1" x14ac:dyDescent="0.4">
      <c r="A22" s="404" t="s">
        <v>143</v>
      </c>
      <c r="B22" s="46" t="s">
        <v>9</v>
      </c>
      <c r="C22" s="47">
        <v>49</v>
      </c>
      <c r="D22" s="48" t="s">
        <v>9</v>
      </c>
      <c r="E22" s="351"/>
      <c r="F22" s="352"/>
      <c r="G22" s="352"/>
      <c r="H22" s="351"/>
      <c r="I22" s="353"/>
      <c r="K22" s="385" t="s">
        <v>413</v>
      </c>
      <c r="L22" s="386"/>
      <c r="M22" s="386"/>
      <c r="N22" s="386"/>
      <c r="O22" s="386"/>
      <c r="P22" s="386"/>
      <c r="Q22" s="386"/>
      <c r="R22" s="387"/>
    </row>
    <row r="23" spans="1:18" ht="15.5" customHeight="1" x14ac:dyDescent="0.35">
      <c r="A23" s="405"/>
      <c r="B23" s="407" t="s">
        <v>67</v>
      </c>
      <c r="C23" s="28">
        <v>29</v>
      </c>
      <c r="D23" s="43" t="s">
        <v>10</v>
      </c>
      <c r="E23" s="339"/>
      <c r="F23" s="340"/>
      <c r="G23" s="340"/>
      <c r="H23" s="339"/>
      <c r="I23" s="341"/>
      <c r="K23" s="388"/>
      <c r="L23" s="389"/>
      <c r="M23" s="389"/>
      <c r="N23" s="389"/>
      <c r="O23" s="389"/>
      <c r="P23" s="389"/>
      <c r="Q23" s="389"/>
      <c r="R23" s="390"/>
    </row>
    <row r="24" spans="1:18" ht="16" customHeight="1" thickBot="1" x14ac:dyDescent="0.4">
      <c r="A24" s="405"/>
      <c r="B24" s="409"/>
      <c r="C24" s="36">
        <v>29</v>
      </c>
      <c r="D24" s="44" t="s">
        <v>11</v>
      </c>
      <c r="E24" s="348"/>
      <c r="F24" s="349"/>
      <c r="G24" s="349"/>
      <c r="H24" s="348"/>
      <c r="I24" s="350"/>
      <c r="K24" s="388"/>
      <c r="L24" s="389"/>
      <c r="M24" s="389"/>
      <c r="N24" s="389"/>
      <c r="O24" s="389"/>
      <c r="P24" s="389"/>
      <c r="Q24" s="389"/>
      <c r="R24" s="390"/>
    </row>
    <row r="25" spans="1:18" ht="15.5" customHeight="1" x14ac:dyDescent="0.35">
      <c r="A25" s="405"/>
      <c r="B25" s="407" t="s">
        <v>97</v>
      </c>
      <c r="C25" s="51">
        <v>28</v>
      </c>
      <c r="D25" s="52" t="s">
        <v>12</v>
      </c>
      <c r="E25" s="354">
        <v>1</v>
      </c>
      <c r="F25" s="355">
        <v>1</v>
      </c>
      <c r="G25" s="355">
        <v>0</v>
      </c>
      <c r="H25" s="354">
        <v>1</v>
      </c>
      <c r="I25" s="356">
        <v>1</v>
      </c>
      <c r="K25" s="388"/>
      <c r="L25" s="389"/>
      <c r="M25" s="389"/>
      <c r="N25" s="389"/>
      <c r="O25" s="389"/>
      <c r="P25" s="389"/>
      <c r="Q25" s="389"/>
      <c r="R25" s="390"/>
    </row>
    <row r="26" spans="1:18" ht="16" thickBot="1" x14ac:dyDescent="0.4">
      <c r="A26" s="405"/>
      <c r="B26" s="409"/>
      <c r="C26" s="55">
        <v>28</v>
      </c>
      <c r="D26" s="56" t="s">
        <v>13</v>
      </c>
      <c r="E26" s="345">
        <v>1</v>
      </c>
      <c r="F26" s="346">
        <v>0.5</v>
      </c>
      <c r="G26" s="346">
        <v>0.5</v>
      </c>
      <c r="H26" s="345">
        <v>1</v>
      </c>
      <c r="I26" s="347">
        <v>1</v>
      </c>
      <c r="K26" s="391"/>
      <c r="L26" s="392"/>
      <c r="M26" s="392"/>
      <c r="N26" s="392"/>
      <c r="O26" s="392"/>
      <c r="P26" s="392"/>
      <c r="Q26" s="392"/>
      <c r="R26" s="393"/>
    </row>
    <row r="27" spans="1:18" ht="16" thickBot="1" x14ac:dyDescent="0.4">
      <c r="A27" s="405"/>
      <c r="B27" s="57" t="s">
        <v>46</v>
      </c>
      <c r="C27" s="58">
        <v>21</v>
      </c>
      <c r="D27" s="59" t="s">
        <v>66</v>
      </c>
      <c r="E27" s="357">
        <v>1.4</v>
      </c>
      <c r="F27" s="358">
        <v>0.5</v>
      </c>
      <c r="G27" s="358">
        <v>0.5</v>
      </c>
      <c r="H27" s="357">
        <v>1</v>
      </c>
      <c r="I27" s="359">
        <v>1</v>
      </c>
    </row>
    <row r="28" spans="1:18" ht="15.5" customHeight="1" x14ac:dyDescent="0.35">
      <c r="A28" s="405"/>
      <c r="B28" s="407" t="s">
        <v>68</v>
      </c>
      <c r="C28" s="51">
        <v>30</v>
      </c>
      <c r="D28" s="52" t="s">
        <v>14</v>
      </c>
      <c r="E28" s="354">
        <v>1.6</v>
      </c>
      <c r="F28" s="355">
        <v>0.5</v>
      </c>
      <c r="G28" s="355">
        <v>0.5</v>
      </c>
      <c r="H28" s="354">
        <v>1</v>
      </c>
      <c r="I28" s="356">
        <v>1</v>
      </c>
      <c r="K28" s="385" t="s">
        <v>414</v>
      </c>
      <c r="L28" s="386"/>
      <c r="M28" s="386"/>
      <c r="N28" s="386"/>
      <c r="O28" s="386"/>
      <c r="P28" s="386"/>
      <c r="Q28" s="386"/>
      <c r="R28" s="387"/>
    </row>
    <row r="29" spans="1:18" ht="16" customHeight="1" thickBot="1" x14ac:dyDescent="0.4">
      <c r="A29" s="405"/>
      <c r="B29" s="409"/>
      <c r="C29" s="55">
        <v>30</v>
      </c>
      <c r="D29" s="56" t="s">
        <v>15</v>
      </c>
      <c r="E29" s="345">
        <v>1.6</v>
      </c>
      <c r="F29" s="346">
        <v>0.5</v>
      </c>
      <c r="G29" s="346">
        <v>0.5</v>
      </c>
      <c r="H29" s="345">
        <v>1</v>
      </c>
      <c r="I29" s="347">
        <v>1</v>
      </c>
      <c r="K29" s="388"/>
      <c r="L29" s="389"/>
      <c r="M29" s="389"/>
      <c r="N29" s="389"/>
      <c r="O29" s="389"/>
      <c r="P29" s="389"/>
      <c r="Q29" s="389"/>
      <c r="R29" s="390"/>
    </row>
    <row r="30" spans="1:18" ht="16" customHeight="1" thickBot="1" x14ac:dyDescent="0.4">
      <c r="A30" s="405"/>
      <c r="B30" s="57" t="s">
        <v>69</v>
      </c>
      <c r="C30" s="58">
        <v>26</v>
      </c>
      <c r="D30" s="59" t="s">
        <v>16</v>
      </c>
      <c r="E30" s="357">
        <v>1.4</v>
      </c>
      <c r="F30" s="358">
        <v>1</v>
      </c>
      <c r="G30" s="358">
        <v>0</v>
      </c>
      <c r="H30" s="357">
        <v>1</v>
      </c>
      <c r="I30" s="359">
        <v>1</v>
      </c>
      <c r="K30" s="388"/>
      <c r="L30" s="389"/>
      <c r="M30" s="389"/>
      <c r="N30" s="389"/>
      <c r="O30" s="389"/>
      <c r="P30" s="389"/>
      <c r="Q30" s="389"/>
      <c r="R30" s="390"/>
    </row>
    <row r="31" spans="1:18" ht="16" customHeight="1" thickBot="1" x14ac:dyDescent="0.4">
      <c r="A31" s="405"/>
      <c r="B31" s="62" t="s">
        <v>70</v>
      </c>
      <c r="C31" s="63">
        <v>27</v>
      </c>
      <c r="D31" s="64" t="s">
        <v>17</v>
      </c>
      <c r="E31" s="360">
        <v>1.3</v>
      </c>
      <c r="F31" s="361">
        <v>0.5</v>
      </c>
      <c r="G31" s="361">
        <v>0.5</v>
      </c>
      <c r="H31" s="360">
        <v>1</v>
      </c>
      <c r="I31" s="362">
        <v>1</v>
      </c>
      <c r="K31" s="388"/>
      <c r="L31" s="389"/>
      <c r="M31" s="389"/>
      <c r="N31" s="389"/>
      <c r="O31" s="389"/>
      <c r="P31" s="389"/>
      <c r="Q31" s="389"/>
      <c r="R31" s="390"/>
    </row>
    <row r="32" spans="1:18" ht="16" thickBot="1" x14ac:dyDescent="0.4">
      <c r="A32" s="405"/>
      <c r="B32" s="57" t="s">
        <v>71</v>
      </c>
      <c r="C32" s="58">
        <v>25</v>
      </c>
      <c r="D32" s="59" t="s">
        <v>92</v>
      </c>
      <c r="E32" s="357">
        <v>1.4</v>
      </c>
      <c r="F32" s="358">
        <v>1</v>
      </c>
      <c r="G32" s="358">
        <v>0</v>
      </c>
      <c r="H32" s="357">
        <v>1</v>
      </c>
      <c r="I32" s="359">
        <v>1</v>
      </c>
      <c r="K32" s="391"/>
      <c r="L32" s="392"/>
      <c r="M32" s="392"/>
      <c r="N32" s="392"/>
      <c r="O32" s="392"/>
      <c r="P32" s="392"/>
      <c r="Q32" s="392"/>
      <c r="R32" s="393"/>
    </row>
    <row r="33" spans="1:9" ht="16" thickBot="1" x14ac:dyDescent="0.4">
      <c r="A33" s="405"/>
      <c r="B33" s="62" t="s">
        <v>72</v>
      </c>
      <c r="C33" s="63">
        <v>22</v>
      </c>
      <c r="D33" s="64" t="s">
        <v>18</v>
      </c>
      <c r="E33" s="360">
        <v>1.4</v>
      </c>
      <c r="F33" s="361">
        <v>1</v>
      </c>
      <c r="G33" s="361">
        <v>0</v>
      </c>
      <c r="H33" s="360">
        <v>1</v>
      </c>
      <c r="I33" s="362">
        <v>1</v>
      </c>
    </row>
    <row r="34" spans="1:9" x14ac:dyDescent="0.35">
      <c r="A34" s="405"/>
      <c r="B34" s="407" t="s">
        <v>73</v>
      </c>
      <c r="C34" s="28">
        <v>34</v>
      </c>
      <c r="D34" s="43" t="s">
        <v>141</v>
      </c>
      <c r="E34" s="339">
        <v>1.4</v>
      </c>
      <c r="F34" s="340">
        <v>1</v>
      </c>
      <c r="G34" s="340">
        <v>0</v>
      </c>
      <c r="H34" s="339">
        <v>1</v>
      </c>
      <c r="I34" s="341">
        <v>1</v>
      </c>
    </row>
    <row r="35" spans="1:9" x14ac:dyDescent="0.35">
      <c r="A35" s="405"/>
      <c r="B35" s="408"/>
      <c r="C35" s="32">
        <v>34</v>
      </c>
      <c r="D35" s="45" t="s">
        <v>19</v>
      </c>
      <c r="E35" s="342">
        <v>1.4</v>
      </c>
      <c r="F35" s="343">
        <v>1</v>
      </c>
      <c r="G35" s="343">
        <v>0</v>
      </c>
      <c r="H35" s="342">
        <v>1</v>
      </c>
      <c r="I35" s="344">
        <v>1</v>
      </c>
    </row>
    <row r="36" spans="1:9" x14ac:dyDescent="0.35">
      <c r="A36" s="405"/>
      <c r="B36" s="408"/>
      <c r="C36" s="32">
        <v>34</v>
      </c>
      <c r="D36" s="45" t="s">
        <v>20</v>
      </c>
      <c r="E36" s="342">
        <v>1.4</v>
      </c>
      <c r="F36" s="343">
        <v>1</v>
      </c>
      <c r="G36" s="343">
        <v>0</v>
      </c>
      <c r="H36" s="342">
        <v>1</v>
      </c>
      <c r="I36" s="344">
        <v>1</v>
      </c>
    </row>
    <row r="37" spans="1:9" x14ac:dyDescent="0.35">
      <c r="A37" s="405"/>
      <c r="B37" s="408"/>
      <c r="C37" s="32">
        <v>34</v>
      </c>
      <c r="D37" s="45" t="s">
        <v>21</v>
      </c>
      <c r="E37" s="342">
        <v>1.4</v>
      </c>
      <c r="F37" s="343">
        <v>1</v>
      </c>
      <c r="G37" s="343">
        <v>0</v>
      </c>
      <c r="H37" s="342">
        <v>1</v>
      </c>
      <c r="I37" s="344">
        <v>1</v>
      </c>
    </row>
    <row r="38" spans="1:9" x14ac:dyDescent="0.35">
      <c r="A38" s="405"/>
      <c r="B38" s="408"/>
      <c r="C38" s="32">
        <v>34</v>
      </c>
      <c r="D38" s="45" t="s">
        <v>22</v>
      </c>
      <c r="E38" s="342">
        <v>1.4</v>
      </c>
      <c r="F38" s="343">
        <v>1</v>
      </c>
      <c r="G38" s="343">
        <v>0</v>
      </c>
      <c r="H38" s="342">
        <v>1</v>
      </c>
      <c r="I38" s="344">
        <v>1</v>
      </c>
    </row>
    <row r="39" spans="1:9" x14ac:dyDescent="0.35">
      <c r="A39" s="405"/>
      <c r="B39" s="408"/>
      <c r="C39" s="32">
        <v>34</v>
      </c>
      <c r="D39" s="45" t="s">
        <v>142</v>
      </c>
      <c r="E39" s="342">
        <v>1.4</v>
      </c>
      <c r="F39" s="343">
        <v>1</v>
      </c>
      <c r="G39" s="343">
        <v>0</v>
      </c>
      <c r="H39" s="342">
        <v>1</v>
      </c>
      <c r="I39" s="344">
        <v>1</v>
      </c>
    </row>
    <row r="40" spans="1:9" x14ac:dyDescent="0.35">
      <c r="A40" s="405"/>
      <c r="B40" s="408"/>
      <c r="C40" s="32">
        <v>34</v>
      </c>
      <c r="D40" s="45" t="s">
        <v>23</v>
      </c>
      <c r="E40" s="342">
        <v>1.4</v>
      </c>
      <c r="F40" s="343">
        <v>1</v>
      </c>
      <c r="G40" s="343">
        <v>0</v>
      </c>
      <c r="H40" s="342">
        <v>1</v>
      </c>
      <c r="I40" s="344">
        <v>1</v>
      </c>
    </row>
    <row r="41" spans="1:9" x14ac:dyDescent="0.35">
      <c r="A41" s="405"/>
      <c r="B41" s="408"/>
      <c r="C41" s="32">
        <v>34</v>
      </c>
      <c r="D41" s="45" t="s">
        <v>24</v>
      </c>
      <c r="E41" s="342">
        <v>1.4</v>
      </c>
      <c r="F41" s="343">
        <v>1</v>
      </c>
      <c r="G41" s="343">
        <v>0</v>
      </c>
      <c r="H41" s="342">
        <v>1</v>
      </c>
      <c r="I41" s="344">
        <v>1</v>
      </c>
    </row>
    <row r="42" spans="1:9" x14ac:dyDescent="0.35">
      <c r="A42" s="405"/>
      <c r="B42" s="408"/>
      <c r="C42" s="32">
        <v>34</v>
      </c>
      <c r="D42" s="45" t="s">
        <v>25</v>
      </c>
      <c r="E42" s="342">
        <v>1.4</v>
      </c>
      <c r="F42" s="343">
        <v>1</v>
      </c>
      <c r="G42" s="343">
        <v>0</v>
      </c>
      <c r="H42" s="342">
        <v>1</v>
      </c>
      <c r="I42" s="344">
        <v>1</v>
      </c>
    </row>
    <row r="43" spans="1:9" ht="16" thickBot="1" x14ac:dyDescent="0.4">
      <c r="A43" s="405"/>
      <c r="B43" s="409"/>
      <c r="C43" s="36">
        <v>34</v>
      </c>
      <c r="D43" s="44" t="s">
        <v>26</v>
      </c>
      <c r="E43" s="348">
        <v>1.4</v>
      </c>
      <c r="F43" s="349">
        <v>1</v>
      </c>
      <c r="G43" s="349">
        <v>0</v>
      </c>
      <c r="H43" s="348">
        <v>1</v>
      </c>
      <c r="I43" s="350">
        <v>1</v>
      </c>
    </row>
    <row r="44" spans="1:9" x14ac:dyDescent="0.35">
      <c r="A44" s="405"/>
      <c r="B44" s="407" t="s">
        <v>74</v>
      </c>
      <c r="C44" s="51">
        <v>23</v>
      </c>
      <c r="D44" s="52" t="s">
        <v>29</v>
      </c>
      <c r="E44" s="354">
        <v>1.4</v>
      </c>
      <c r="F44" s="355">
        <v>1</v>
      </c>
      <c r="G44" s="355">
        <v>0</v>
      </c>
      <c r="H44" s="354">
        <v>1</v>
      </c>
      <c r="I44" s="356">
        <v>1</v>
      </c>
    </row>
    <row r="45" spans="1:9" x14ac:dyDescent="0.35">
      <c r="A45" s="405"/>
      <c r="B45" s="408"/>
      <c r="C45" s="32">
        <v>23</v>
      </c>
      <c r="D45" s="45" t="s">
        <v>30</v>
      </c>
      <c r="E45" s="342">
        <v>1.4</v>
      </c>
      <c r="F45" s="343">
        <v>1</v>
      </c>
      <c r="G45" s="343">
        <v>0</v>
      </c>
      <c r="H45" s="342">
        <v>1</v>
      </c>
      <c r="I45" s="344">
        <v>1</v>
      </c>
    </row>
    <row r="46" spans="1:9" x14ac:dyDescent="0.35">
      <c r="A46" s="405"/>
      <c r="B46" s="408"/>
      <c r="C46" s="32">
        <v>23</v>
      </c>
      <c r="D46" s="45" t="s">
        <v>31</v>
      </c>
      <c r="E46" s="342">
        <v>1.4</v>
      </c>
      <c r="F46" s="343">
        <v>1</v>
      </c>
      <c r="G46" s="343">
        <v>0</v>
      </c>
      <c r="H46" s="342">
        <v>1</v>
      </c>
      <c r="I46" s="344">
        <v>1</v>
      </c>
    </row>
    <row r="47" spans="1:9" x14ac:dyDescent="0.35">
      <c r="A47" s="405"/>
      <c r="B47" s="408"/>
      <c r="C47" s="32">
        <v>23</v>
      </c>
      <c r="D47" s="45" t="s">
        <v>32</v>
      </c>
      <c r="E47" s="342">
        <v>1.4</v>
      </c>
      <c r="F47" s="343">
        <v>1</v>
      </c>
      <c r="G47" s="343">
        <v>0</v>
      </c>
      <c r="H47" s="342">
        <v>1</v>
      </c>
      <c r="I47" s="344">
        <v>1</v>
      </c>
    </row>
    <row r="48" spans="1:9" x14ac:dyDescent="0.35">
      <c r="A48" s="405"/>
      <c r="B48" s="408"/>
      <c r="C48" s="32">
        <v>23</v>
      </c>
      <c r="D48" s="45" t="s">
        <v>33</v>
      </c>
      <c r="E48" s="342">
        <v>1.4</v>
      </c>
      <c r="F48" s="343">
        <v>1</v>
      </c>
      <c r="G48" s="343">
        <v>0</v>
      </c>
      <c r="H48" s="342">
        <v>1</v>
      </c>
      <c r="I48" s="344">
        <v>1</v>
      </c>
    </row>
    <row r="49" spans="1:9" x14ac:dyDescent="0.35">
      <c r="A49" s="405"/>
      <c r="B49" s="408"/>
      <c r="C49" s="32">
        <v>23</v>
      </c>
      <c r="D49" s="45" t="s">
        <v>34</v>
      </c>
      <c r="E49" s="342">
        <v>1.4</v>
      </c>
      <c r="F49" s="343">
        <v>1</v>
      </c>
      <c r="G49" s="343">
        <v>0</v>
      </c>
      <c r="H49" s="342">
        <v>1</v>
      </c>
      <c r="I49" s="344">
        <v>1</v>
      </c>
    </row>
    <row r="50" spans="1:9" ht="16" thickBot="1" x14ac:dyDescent="0.4">
      <c r="A50" s="405"/>
      <c r="B50" s="409"/>
      <c r="C50" s="55">
        <v>23</v>
      </c>
      <c r="D50" s="56" t="s">
        <v>35</v>
      </c>
      <c r="E50" s="345">
        <v>1.4</v>
      </c>
      <c r="F50" s="346">
        <v>1</v>
      </c>
      <c r="G50" s="346">
        <v>0</v>
      </c>
      <c r="H50" s="345">
        <v>1</v>
      </c>
      <c r="I50" s="347">
        <v>1</v>
      </c>
    </row>
    <row r="51" spans="1:9" x14ac:dyDescent="0.35">
      <c r="A51" s="405"/>
      <c r="B51" s="401" t="s">
        <v>77</v>
      </c>
      <c r="C51" s="28">
        <v>24</v>
      </c>
      <c r="D51" s="43" t="s">
        <v>36</v>
      </c>
      <c r="E51" s="339"/>
      <c r="F51" s="340"/>
      <c r="G51" s="340"/>
      <c r="H51" s="339"/>
      <c r="I51" s="341"/>
    </row>
    <row r="52" spans="1:9" ht="16" thickBot="1" x14ac:dyDescent="0.4">
      <c r="A52" s="405"/>
      <c r="B52" s="402"/>
      <c r="C52" s="36">
        <v>24</v>
      </c>
      <c r="D52" s="44" t="s">
        <v>37</v>
      </c>
      <c r="E52" s="348"/>
      <c r="F52" s="349"/>
      <c r="G52" s="349"/>
      <c r="H52" s="348"/>
      <c r="I52" s="350"/>
    </row>
    <row r="53" spans="1:9" x14ac:dyDescent="0.35">
      <c r="A53" s="405"/>
      <c r="B53" s="407" t="s">
        <v>78</v>
      </c>
      <c r="C53" s="67">
        <v>24</v>
      </c>
      <c r="D53" s="52" t="s">
        <v>57</v>
      </c>
      <c r="E53" s="354">
        <v>1.1000000000000001</v>
      </c>
      <c r="F53" s="355">
        <v>1</v>
      </c>
      <c r="G53" s="355">
        <v>0</v>
      </c>
      <c r="H53" s="354">
        <v>1</v>
      </c>
      <c r="I53" s="356">
        <v>1</v>
      </c>
    </row>
    <row r="54" spans="1:9" x14ac:dyDescent="0.35">
      <c r="A54" s="405"/>
      <c r="B54" s="408"/>
      <c r="C54" s="22">
        <v>24</v>
      </c>
      <c r="D54" s="45" t="s">
        <v>58</v>
      </c>
      <c r="E54" s="342">
        <v>1.4</v>
      </c>
      <c r="F54" s="343">
        <v>1</v>
      </c>
      <c r="G54" s="343">
        <v>0</v>
      </c>
      <c r="H54" s="342">
        <v>1</v>
      </c>
      <c r="I54" s="344">
        <v>1</v>
      </c>
    </row>
    <row r="55" spans="1:9" x14ac:dyDescent="0.35">
      <c r="A55" s="405"/>
      <c r="B55" s="408"/>
      <c r="C55" s="22">
        <v>24</v>
      </c>
      <c r="D55" s="45" t="s">
        <v>59</v>
      </c>
      <c r="E55" s="342"/>
      <c r="F55" s="343"/>
      <c r="G55" s="343"/>
      <c r="H55" s="342"/>
      <c r="I55" s="344"/>
    </row>
    <row r="56" spans="1:9" x14ac:dyDescent="0.35">
      <c r="A56" s="405"/>
      <c r="B56" s="408"/>
      <c r="C56" s="22">
        <v>24</v>
      </c>
      <c r="D56" s="45" t="s">
        <v>60</v>
      </c>
      <c r="E56" s="342"/>
      <c r="F56" s="343"/>
      <c r="G56" s="343"/>
      <c r="H56" s="342"/>
      <c r="I56" s="344"/>
    </row>
    <row r="57" spans="1:9" x14ac:dyDescent="0.35">
      <c r="A57" s="405"/>
      <c r="B57" s="408"/>
      <c r="C57" s="22">
        <v>24</v>
      </c>
      <c r="D57" s="45" t="s">
        <v>61</v>
      </c>
      <c r="E57" s="342">
        <v>1</v>
      </c>
      <c r="F57" s="343">
        <v>1</v>
      </c>
      <c r="G57" s="343">
        <v>0</v>
      </c>
      <c r="H57" s="342">
        <v>1</v>
      </c>
      <c r="I57" s="344">
        <v>1</v>
      </c>
    </row>
    <row r="58" spans="1:9" x14ac:dyDescent="0.35">
      <c r="A58" s="405"/>
      <c r="B58" s="408"/>
      <c r="C58" s="22">
        <v>24</v>
      </c>
      <c r="D58" s="45" t="s">
        <v>62</v>
      </c>
      <c r="E58" s="342">
        <v>0.2</v>
      </c>
      <c r="F58" s="343">
        <v>1</v>
      </c>
      <c r="G58" s="343">
        <v>0</v>
      </c>
      <c r="H58" s="342">
        <v>1</v>
      </c>
      <c r="I58" s="344">
        <v>1</v>
      </c>
    </row>
    <row r="59" spans="1:9" ht="16" thickBot="1" x14ac:dyDescent="0.4">
      <c r="A59" s="406"/>
      <c r="B59" s="409"/>
      <c r="C59" s="68">
        <v>24</v>
      </c>
      <c r="D59" s="56" t="s">
        <v>63</v>
      </c>
      <c r="E59" s="345">
        <v>0.5</v>
      </c>
      <c r="F59" s="346">
        <v>1</v>
      </c>
      <c r="G59" s="346">
        <v>0</v>
      </c>
      <c r="H59" s="345">
        <v>1</v>
      </c>
      <c r="I59" s="347">
        <v>1</v>
      </c>
    </row>
    <row r="60" spans="1:9" ht="16" customHeight="1" thickBot="1" x14ac:dyDescent="0.4">
      <c r="A60" s="398" t="s">
        <v>49</v>
      </c>
      <c r="B60" s="69" t="s">
        <v>79</v>
      </c>
      <c r="C60" s="58">
        <v>25</v>
      </c>
      <c r="D60" s="59" t="s">
        <v>38</v>
      </c>
      <c r="E60" s="357">
        <v>1.4</v>
      </c>
      <c r="F60" s="358">
        <v>1</v>
      </c>
      <c r="G60" s="358">
        <v>0</v>
      </c>
      <c r="H60" s="357">
        <v>1</v>
      </c>
      <c r="I60" s="359">
        <v>1</v>
      </c>
    </row>
    <row r="61" spans="1:9" ht="16" thickBot="1" x14ac:dyDescent="0.4">
      <c r="A61" s="399"/>
      <c r="B61" s="70" t="s">
        <v>80</v>
      </c>
      <c r="C61" s="63">
        <v>25</v>
      </c>
      <c r="D61" s="64" t="s">
        <v>96</v>
      </c>
      <c r="E61" s="360">
        <v>1.7</v>
      </c>
      <c r="F61" s="361">
        <v>0.5</v>
      </c>
      <c r="G61" s="361">
        <v>0</v>
      </c>
      <c r="H61" s="360">
        <v>1</v>
      </c>
      <c r="I61" s="362">
        <v>1</v>
      </c>
    </row>
    <row r="62" spans="1:9" ht="16" thickBot="1" x14ac:dyDescent="0.4">
      <c r="A62" s="399"/>
      <c r="B62" s="69" t="s">
        <v>81</v>
      </c>
      <c r="C62" s="58">
        <v>25</v>
      </c>
      <c r="D62" s="59" t="s">
        <v>39</v>
      </c>
      <c r="E62" s="357">
        <v>1.4</v>
      </c>
      <c r="F62" s="358">
        <v>1</v>
      </c>
      <c r="G62" s="358">
        <v>0</v>
      </c>
      <c r="H62" s="357">
        <v>1</v>
      </c>
      <c r="I62" s="359">
        <v>1</v>
      </c>
    </row>
    <row r="63" spans="1:9" ht="16" customHeight="1" thickBot="1" x14ac:dyDescent="0.4">
      <c r="A63" s="399"/>
      <c r="B63" s="70" t="s">
        <v>82</v>
      </c>
      <c r="C63" s="71">
        <v>25</v>
      </c>
      <c r="D63" s="64" t="s">
        <v>40</v>
      </c>
      <c r="E63" s="360">
        <v>1.4</v>
      </c>
      <c r="F63" s="361">
        <v>1</v>
      </c>
      <c r="G63" s="361">
        <v>0</v>
      </c>
      <c r="H63" s="360">
        <v>1</v>
      </c>
      <c r="I63" s="362">
        <v>1</v>
      </c>
    </row>
    <row r="64" spans="1:9" ht="16" thickBot="1" x14ac:dyDescent="0.4">
      <c r="A64" s="399"/>
      <c r="B64" s="69" t="s">
        <v>83</v>
      </c>
      <c r="C64" s="72">
        <v>35</v>
      </c>
      <c r="D64" s="59" t="s">
        <v>48</v>
      </c>
      <c r="E64" s="357">
        <v>1.4</v>
      </c>
      <c r="F64" s="358">
        <v>1</v>
      </c>
      <c r="G64" s="358">
        <v>0</v>
      </c>
      <c r="H64" s="357">
        <v>1</v>
      </c>
      <c r="I64" s="359">
        <v>1</v>
      </c>
    </row>
    <row r="65" spans="1:59" ht="16" thickBot="1" x14ac:dyDescent="0.4">
      <c r="A65" s="399"/>
      <c r="B65" s="70" t="s">
        <v>84</v>
      </c>
      <c r="C65" s="71">
        <v>33</v>
      </c>
      <c r="D65" s="64" t="s">
        <v>41</v>
      </c>
      <c r="E65" s="360">
        <v>1.3</v>
      </c>
      <c r="F65" s="361">
        <v>0.7</v>
      </c>
      <c r="G65" s="361">
        <v>0</v>
      </c>
      <c r="H65" s="360">
        <v>1</v>
      </c>
      <c r="I65" s="362">
        <v>1</v>
      </c>
    </row>
    <row r="66" spans="1:59" ht="16" thickBot="1" x14ac:dyDescent="0.4">
      <c r="A66" s="399"/>
      <c r="B66" s="69" t="s">
        <v>85</v>
      </c>
      <c r="C66" s="72">
        <v>38</v>
      </c>
      <c r="D66" s="59" t="s">
        <v>42</v>
      </c>
      <c r="E66" s="357">
        <v>1.4</v>
      </c>
      <c r="F66" s="358">
        <v>1</v>
      </c>
      <c r="G66" s="358">
        <v>0</v>
      </c>
      <c r="H66" s="357">
        <v>1</v>
      </c>
      <c r="I66" s="359">
        <v>1</v>
      </c>
    </row>
    <row r="67" spans="1:59" ht="16" thickBot="1" x14ac:dyDescent="0.4">
      <c r="A67" s="400"/>
      <c r="B67" s="73" t="s">
        <v>86</v>
      </c>
      <c r="C67" s="74">
        <v>25</v>
      </c>
      <c r="D67" s="75" t="s">
        <v>43</v>
      </c>
      <c r="E67" s="363">
        <v>1.3</v>
      </c>
      <c r="F67" s="364">
        <v>0.5</v>
      </c>
      <c r="G67" s="364">
        <v>0</v>
      </c>
      <c r="H67" s="363">
        <v>1</v>
      </c>
      <c r="I67" s="365">
        <v>1</v>
      </c>
    </row>
    <row r="68" spans="1:59" ht="16" thickBot="1" x14ac:dyDescent="0.4"/>
    <row r="69" spans="1:59" ht="30.5" thickBot="1" x14ac:dyDescent="0.4">
      <c r="E69" s="108" t="s">
        <v>99</v>
      </c>
      <c r="F69" s="108" t="s">
        <v>106</v>
      </c>
      <c r="G69" s="108" t="s">
        <v>107</v>
      </c>
      <c r="H69" s="107" t="s">
        <v>170</v>
      </c>
    </row>
    <row r="70" spans="1:59" x14ac:dyDescent="0.35">
      <c r="A70" s="414" t="s">
        <v>143</v>
      </c>
      <c r="B70" s="407" t="s">
        <v>73</v>
      </c>
      <c r="C70" s="28">
        <v>34</v>
      </c>
      <c r="D70" s="94" t="s">
        <v>27</v>
      </c>
      <c r="E70" s="109">
        <v>0</v>
      </c>
      <c r="F70" s="110">
        <v>1</v>
      </c>
      <c r="G70" s="111">
        <v>1</v>
      </c>
      <c r="H70" s="81">
        <v>1</v>
      </c>
    </row>
    <row r="71" spans="1:59" ht="16" thickBot="1" x14ac:dyDescent="0.4">
      <c r="A71" s="415"/>
      <c r="B71" s="409"/>
      <c r="C71" s="36">
        <v>34</v>
      </c>
      <c r="D71" s="95" t="s">
        <v>28</v>
      </c>
      <c r="E71" s="112">
        <v>0</v>
      </c>
      <c r="F71" s="113">
        <v>1</v>
      </c>
      <c r="G71" s="114">
        <v>1</v>
      </c>
      <c r="H71" s="83">
        <v>1</v>
      </c>
    </row>
    <row r="72" spans="1:59" ht="16" thickBot="1" x14ac:dyDescent="0.4"/>
    <row r="73" spans="1:59" ht="15.5" customHeight="1" x14ac:dyDescent="0.35">
      <c r="E73" s="385" t="s">
        <v>415</v>
      </c>
      <c r="F73" s="386"/>
      <c r="G73" s="386"/>
      <c r="H73" s="387"/>
      <c r="I73" s="139"/>
      <c r="J73" s="139"/>
      <c r="K73" s="139"/>
      <c r="L73" s="139"/>
      <c r="M73" s="139"/>
      <c r="N73" s="139"/>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58"/>
      <c r="AN73" s="158"/>
      <c r="AO73" s="158"/>
      <c r="AP73" s="158"/>
      <c r="AQ73" s="158"/>
      <c r="AR73" s="158"/>
      <c r="AS73" s="158"/>
      <c r="AT73" s="158"/>
      <c r="AU73" s="158"/>
      <c r="AV73" s="158"/>
      <c r="AW73" s="158"/>
      <c r="AX73" s="158"/>
      <c r="AY73" s="158"/>
      <c r="AZ73" s="158"/>
      <c r="BA73" s="158"/>
      <c r="BB73" s="158"/>
      <c r="BC73" s="158"/>
      <c r="BD73" s="158"/>
      <c r="BE73" s="158"/>
      <c r="BF73" s="158"/>
      <c r="BG73" s="158"/>
    </row>
    <row r="74" spans="1:59" ht="15.5" customHeight="1" x14ac:dyDescent="0.35">
      <c r="E74" s="388"/>
      <c r="F74" s="389"/>
      <c r="G74" s="389"/>
      <c r="H74" s="390"/>
      <c r="I74" s="139"/>
      <c r="J74" s="139"/>
      <c r="K74" s="139"/>
      <c r="L74" s="139"/>
      <c r="M74" s="139"/>
      <c r="N74" s="139"/>
      <c r="O74" s="158"/>
      <c r="P74" s="158"/>
      <c r="Q74" s="158"/>
      <c r="R74" s="158"/>
      <c r="S74" s="158"/>
      <c r="T74" s="158"/>
      <c r="U74" s="158"/>
      <c r="V74" s="158"/>
      <c r="W74" s="158"/>
      <c r="X74" s="158"/>
      <c r="Y74" s="158"/>
      <c r="Z74" s="158"/>
      <c r="AA74" s="158"/>
      <c r="AB74" s="158"/>
      <c r="AC74" s="158"/>
      <c r="AD74" s="158"/>
      <c r="AE74" s="158"/>
      <c r="AF74" s="158"/>
      <c r="AG74" s="158"/>
      <c r="AH74" s="158"/>
      <c r="AI74" s="158"/>
      <c r="AJ74" s="158"/>
      <c r="AK74" s="158"/>
      <c r="AL74" s="158"/>
      <c r="AM74" s="158"/>
      <c r="AN74" s="158"/>
      <c r="AO74" s="158"/>
      <c r="AP74" s="158"/>
      <c r="AQ74" s="158"/>
      <c r="AR74" s="158"/>
      <c r="AS74" s="158"/>
      <c r="AT74" s="158"/>
      <c r="AU74" s="158"/>
      <c r="AV74" s="158"/>
      <c r="AW74" s="158"/>
      <c r="AX74" s="158"/>
      <c r="AY74" s="158"/>
      <c r="AZ74" s="158"/>
      <c r="BA74" s="158"/>
      <c r="BB74" s="158"/>
      <c r="BC74" s="158"/>
      <c r="BD74" s="158"/>
      <c r="BE74" s="158"/>
      <c r="BF74" s="158"/>
      <c r="BG74" s="158"/>
    </row>
    <row r="75" spans="1:59" ht="15.5" customHeight="1" x14ac:dyDescent="0.35">
      <c r="E75" s="388"/>
      <c r="F75" s="389"/>
      <c r="G75" s="389"/>
      <c r="H75" s="390"/>
      <c r="I75" s="139"/>
      <c r="J75" s="139"/>
      <c r="K75" s="139"/>
      <c r="L75" s="139"/>
      <c r="M75" s="139"/>
      <c r="N75" s="139"/>
      <c r="O75" s="158"/>
      <c r="P75" s="158"/>
      <c r="Q75" s="158"/>
      <c r="R75" s="158"/>
      <c r="S75" s="158"/>
      <c r="T75" s="158"/>
      <c r="U75" s="158"/>
      <c r="V75" s="158"/>
      <c r="W75" s="158"/>
      <c r="X75" s="158"/>
      <c r="Y75" s="158"/>
      <c r="Z75" s="158"/>
      <c r="AA75" s="158"/>
      <c r="AB75" s="158"/>
      <c r="AC75" s="158"/>
      <c r="AD75" s="158"/>
      <c r="AE75" s="158"/>
      <c r="AF75" s="158"/>
      <c r="AG75" s="158"/>
      <c r="AH75" s="158"/>
      <c r="AI75" s="158"/>
      <c r="AJ75" s="158"/>
      <c r="AK75" s="158"/>
      <c r="AL75" s="158"/>
      <c r="AM75" s="158"/>
      <c r="AN75" s="158"/>
      <c r="AO75" s="158"/>
      <c r="AP75" s="158"/>
      <c r="AQ75" s="158"/>
      <c r="AR75" s="158"/>
      <c r="AS75" s="158"/>
      <c r="AT75" s="158"/>
      <c r="AU75" s="158"/>
      <c r="AV75" s="158"/>
      <c r="AW75" s="158"/>
      <c r="AX75" s="158"/>
      <c r="AY75" s="158"/>
      <c r="AZ75" s="158"/>
      <c r="BA75" s="158"/>
      <c r="BB75" s="158"/>
      <c r="BC75" s="158"/>
      <c r="BD75" s="158"/>
      <c r="BE75" s="158"/>
      <c r="BF75" s="158"/>
      <c r="BG75" s="158"/>
    </row>
    <row r="76" spans="1:59" ht="15.5" customHeight="1" x14ac:dyDescent="0.35">
      <c r="E76" s="388"/>
      <c r="F76" s="389"/>
      <c r="G76" s="389"/>
      <c r="H76" s="390"/>
      <c r="I76" s="139"/>
      <c r="J76" s="139"/>
      <c r="K76" s="139"/>
      <c r="L76" s="139"/>
      <c r="M76" s="139"/>
      <c r="N76" s="139"/>
      <c r="O76" s="158"/>
      <c r="P76" s="158"/>
      <c r="Q76" s="158"/>
      <c r="R76" s="158"/>
      <c r="S76" s="158"/>
      <c r="T76" s="158"/>
      <c r="U76" s="158"/>
      <c r="V76" s="158"/>
      <c r="W76" s="158"/>
      <c r="X76" s="158"/>
      <c r="Y76" s="158"/>
      <c r="Z76" s="158"/>
      <c r="AA76" s="158"/>
      <c r="AB76" s="158"/>
      <c r="AC76" s="158"/>
      <c r="AD76" s="158"/>
      <c r="AE76" s="158"/>
      <c r="AF76" s="158"/>
      <c r="AG76" s="158"/>
      <c r="AH76" s="158"/>
      <c r="AI76" s="158"/>
      <c r="AJ76" s="158"/>
      <c r="AK76" s="158"/>
      <c r="AL76" s="158"/>
      <c r="AM76" s="158"/>
      <c r="AN76" s="158"/>
      <c r="AO76" s="158"/>
      <c r="AP76" s="158"/>
      <c r="AQ76" s="158"/>
      <c r="AR76" s="158"/>
      <c r="AS76" s="158"/>
      <c r="AT76" s="158"/>
      <c r="AU76" s="158"/>
      <c r="AV76" s="158"/>
      <c r="AW76" s="158"/>
      <c r="AX76" s="158"/>
      <c r="AY76" s="158"/>
      <c r="AZ76" s="158"/>
      <c r="BA76" s="158"/>
      <c r="BB76" s="158"/>
      <c r="BC76" s="158"/>
      <c r="BD76" s="158"/>
      <c r="BE76" s="158"/>
      <c r="BF76" s="158"/>
      <c r="BG76" s="158"/>
    </row>
    <row r="77" spans="1:59" ht="15.5" customHeight="1" x14ac:dyDescent="0.35">
      <c r="E77" s="388"/>
      <c r="F77" s="389"/>
      <c r="G77" s="389"/>
      <c r="H77" s="390"/>
      <c r="I77" s="139"/>
      <c r="J77" s="139"/>
      <c r="K77" s="139"/>
      <c r="L77" s="139"/>
      <c r="M77" s="139"/>
      <c r="N77" s="139"/>
      <c r="O77" s="158"/>
      <c r="P77" s="158"/>
      <c r="Q77" s="158"/>
      <c r="R77" s="158"/>
      <c r="S77" s="158"/>
      <c r="T77" s="158"/>
      <c r="U77" s="158"/>
      <c r="V77" s="158"/>
      <c r="W77" s="158"/>
      <c r="X77" s="158"/>
      <c r="Y77" s="158"/>
      <c r="Z77" s="158"/>
      <c r="AA77" s="158"/>
      <c r="AB77" s="158"/>
      <c r="AC77" s="158"/>
      <c r="AD77" s="158"/>
      <c r="AE77" s="158"/>
      <c r="AF77" s="158"/>
      <c r="AG77" s="158"/>
      <c r="AH77" s="158"/>
      <c r="AI77" s="158"/>
      <c r="AJ77" s="158"/>
      <c r="AK77" s="158"/>
      <c r="AL77" s="158"/>
      <c r="AM77" s="158"/>
      <c r="AN77" s="158"/>
      <c r="AO77" s="158"/>
      <c r="AP77" s="158"/>
      <c r="AQ77" s="158"/>
      <c r="AR77" s="158"/>
      <c r="AS77" s="158"/>
      <c r="AT77" s="158"/>
      <c r="AU77" s="158"/>
      <c r="AV77" s="158"/>
      <c r="AW77" s="158"/>
      <c r="AX77" s="158"/>
      <c r="AY77" s="158"/>
      <c r="AZ77" s="158"/>
      <c r="BA77" s="158"/>
      <c r="BB77" s="158"/>
      <c r="BC77" s="158"/>
      <c r="BD77" s="158"/>
      <c r="BE77" s="158"/>
      <c r="BF77" s="158"/>
      <c r="BG77" s="158"/>
    </row>
    <row r="78" spans="1:59" ht="15.5" customHeight="1" x14ac:dyDescent="0.35">
      <c r="E78" s="388"/>
      <c r="F78" s="389"/>
      <c r="G78" s="389"/>
      <c r="H78" s="390"/>
      <c r="I78" s="139"/>
      <c r="J78" s="139"/>
      <c r="K78" s="139"/>
      <c r="L78" s="139"/>
      <c r="M78" s="139"/>
      <c r="N78" s="139"/>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8"/>
      <c r="AL78" s="158"/>
      <c r="AM78" s="158"/>
      <c r="AN78" s="158"/>
      <c r="AO78" s="158"/>
      <c r="AP78" s="158"/>
      <c r="AQ78" s="158"/>
      <c r="AR78" s="158"/>
      <c r="AS78" s="158"/>
      <c r="AT78" s="158"/>
      <c r="AU78" s="158"/>
      <c r="AV78" s="158"/>
      <c r="AW78" s="158"/>
      <c r="AX78" s="158"/>
      <c r="AY78" s="158"/>
      <c r="AZ78" s="158"/>
      <c r="BA78" s="158"/>
      <c r="BB78" s="158"/>
      <c r="BC78" s="158"/>
      <c r="BD78" s="158"/>
      <c r="BE78" s="158"/>
      <c r="BF78" s="158"/>
      <c r="BG78" s="158"/>
    </row>
    <row r="79" spans="1:59" ht="15.5" customHeight="1" x14ac:dyDescent="0.35">
      <c r="E79" s="388"/>
      <c r="F79" s="389"/>
      <c r="G79" s="389"/>
      <c r="H79" s="390"/>
      <c r="I79" s="139"/>
      <c r="J79" s="139"/>
      <c r="K79" s="139"/>
      <c r="L79" s="139"/>
      <c r="M79" s="139"/>
      <c r="N79" s="139"/>
      <c r="O79" s="158"/>
      <c r="P79" s="158"/>
      <c r="Q79" s="158"/>
      <c r="R79" s="158"/>
      <c r="S79" s="158"/>
      <c r="T79" s="158"/>
      <c r="U79" s="158"/>
      <c r="V79" s="158"/>
      <c r="W79" s="158"/>
      <c r="X79" s="158"/>
      <c r="Y79" s="158"/>
      <c r="Z79" s="158"/>
      <c r="AA79" s="158"/>
      <c r="AB79" s="158"/>
      <c r="AC79" s="158"/>
      <c r="AD79" s="158"/>
      <c r="AE79" s="158"/>
      <c r="AF79" s="158"/>
      <c r="AG79" s="158"/>
      <c r="AH79" s="158"/>
      <c r="AI79" s="158"/>
      <c r="AJ79" s="158"/>
      <c r="AK79" s="158"/>
      <c r="AL79" s="158"/>
      <c r="AM79" s="158"/>
      <c r="AN79" s="158"/>
      <c r="AO79" s="158"/>
      <c r="AP79" s="158"/>
      <c r="AQ79" s="158"/>
      <c r="AR79" s="158"/>
      <c r="AS79" s="158"/>
      <c r="AT79" s="158"/>
      <c r="AU79" s="158"/>
      <c r="AV79" s="158"/>
      <c r="AW79" s="158"/>
      <c r="AX79" s="158"/>
      <c r="AY79" s="158"/>
      <c r="AZ79" s="158"/>
      <c r="BA79" s="158"/>
      <c r="BB79" s="158"/>
      <c r="BC79" s="158"/>
      <c r="BD79" s="158"/>
      <c r="BE79" s="158"/>
      <c r="BF79" s="158"/>
      <c r="BG79" s="158"/>
    </row>
    <row r="80" spans="1:59" ht="15.5" customHeight="1" x14ac:dyDescent="0.35">
      <c r="E80" s="388"/>
      <c r="F80" s="389"/>
      <c r="G80" s="389"/>
      <c r="H80" s="390"/>
      <c r="I80" s="139"/>
      <c r="J80" s="139"/>
      <c r="K80" s="139"/>
      <c r="L80" s="139"/>
      <c r="M80" s="139"/>
      <c r="N80" s="139"/>
      <c r="O80" s="158"/>
      <c r="P80" s="158"/>
      <c r="Q80" s="158"/>
      <c r="R80" s="158"/>
      <c r="S80" s="158"/>
      <c r="T80" s="158"/>
      <c r="U80" s="158"/>
      <c r="V80" s="158"/>
      <c r="W80" s="158"/>
      <c r="X80" s="158"/>
      <c r="Y80" s="158"/>
      <c r="Z80" s="158"/>
      <c r="AA80" s="158"/>
      <c r="AB80" s="158"/>
      <c r="AC80" s="158"/>
      <c r="AD80" s="158"/>
      <c r="AE80" s="158"/>
      <c r="AF80" s="158"/>
      <c r="AG80" s="158"/>
      <c r="AH80" s="158"/>
      <c r="AI80" s="158"/>
      <c r="AJ80" s="158"/>
      <c r="AK80" s="158"/>
      <c r="AL80" s="158"/>
      <c r="AM80" s="158"/>
      <c r="AN80" s="158"/>
      <c r="AO80" s="158"/>
      <c r="AP80" s="158"/>
      <c r="AQ80" s="158"/>
      <c r="AR80" s="158"/>
      <c r="AS80" s="158"/>
      <c r="AT80" s="158"/>
      <c r="AU80" s="158"/>
      <c r="AV80" s="158"/>
      <c r="AW80" s="158"/>
      <c r="AX80" s="158"/>
      <c r="AY80" s="158"/>
      <c r="AZ80" s="158"/>
      <c r="BA80" s="158"/>
      <c r="BB80" s="158"/>
      <c r="BC80" s="158"/>
      <c r="BD80" s="158"/>
      <c r="BE80" s="158"/>
      <c r="BF80" s="158"/>
      <c r="BG80" s="158"/>
    </row>
    <row r="81" spans="5:59" ht="15.5" customHeight="1" x14ac:dyDescent="0.35">
      <c r="E81" s="388"/>
      <c r="F81" s="389"/>
      <c r="G81" s="389"/>
      <c r="H81" s="390"/>
      <c r="I81" s="139"/>
      <c r="J81" s="139"/>
      <c r="K81" s="139"/>
      <c r="L81" s="139"/>
      <c r="M81" s="139"/>
      <c r="N81" s="139"/>
      <c r="O81" s="158"/>
      <c r="P81" s="158"/>
      <c r="Q81" s="158"/>
      <c r="R81" s="158"/>
      <c r="S81" s="158"/>
      <c r="T81" s="158"/>
      <c r="U81" s="158"/>
      <c r="V81" s="158"/>
      <c r="W81" s="158"/>
      <c r="X81" s="158"/>
      <c r="Y81" s="158"/>
      <c r="Z81" s="158"/>
      <c r="AA81" s="158"/>
      <c r="AB81" s="158"/>
      <c r="AC81" s="158"/>
      <c r="AD81" s="158"/>
      <c r="AE81" s="158"/>
      <c r="AF81" s="158"/>
      <c r="AG81" s="158"/>
      <c r="AH81" s="158"/>
      <c r="AI81" s="158"/>
      <c r="AJ81" s="158"/>
      <c r="AK81" s="158"/>
      <c r="AL81" s="158"/>
      <c r="AM81" s="158"/>
      <c r="AN81" s="158"/>
      <c r="AO81" s="158"/>
      <c r="AP81" s="158"/>
      <c r="AQ81" s="158"/>
      <c r="AR81" s="158"/>
      <c r="AS81" s="158"/>
      <c r="AT81" s="158"/>
      <c r="AU81" s="158"/>
      <c r="AV81" s="158"/>
      <c r="AW81" s="158"/>
      <c r="AX81" s="158"/>
      <c r="AY81" s="158"/>
      <c r="AZ81" s="158"/>
      <c r="BA81" s="158"/>
      <c r="BB81" s="158"/>
      <c r="BC81" s="158"/>
      <c r="BD81" s="158"/>
      <c r="BE81" s="158"/>
      <c r="BF81" s="158"/>
      <c r="BG81" s="158"/>
    </row>
    <row r="82" spans="5:59" ht="15.5" customHeight="1" x14ac:dyDescent="0.35">
      <c r="E82" s="388"/>
      <c r="F82" s="389"/>
      <c r="G82" s="389"/>
      <c r="H82" s="390"/>
      <c r="I82" s="139"/>
      <c r="J82" s="139"/>
      <c r="K82" s="139"/>
      <c r="L82" s="139"/>
      <c r="M82" s="139"/>
      <c r="N82" s="139"/>
      <c r="O82" s="158"/>
      <c r="P82" s="158"/>
      <c r="Q82" s="158"/>
      <c r="R82" s="158"/>
      <c r="S82" s="158"/>
      <c r="T82" s="158"/>
      <c r="U82" s="158"/>
      <c r="V82" s="158"/>
      <c r="W82" s="158"/>
      <c r="X82" s="158"/>
      <c r="Y82" s="158"/>
      <c r="Z82" s="158"/>
      <c r="AA82" s="158"/>
      <c r="AB82" s="158"/>
      <c r="AC82" s="158"/>
      <c r="AD82" s="158"/>
      <c r="AE82" s="158"/>
      <c r="AF82" s="158"/>
      <c r="AG82" s="158"/>
      <c r="AH82" s="158"/>
      <c r="AI82" s="158"/>
      <c r="AJ82" s="158"/>
      <c r="AK82" s="158"/>
      <c r="AL82" s="158"/>
      <c r="AM82" s="158"/>
      <c r="AN82" s="158"/>
      <c r="AO82" s="158"/>
      <c r="AP82" s="158"/>
      <c r="AQ82" s="158"/>
      <c r="AR82" s="158"/>
      <c r="AS82" s="158"/>
      <c r="AT82" s="158"/>
      <c r="AU82" s="158"/>
      <c r="AV82" s="158"/>
      <c r="AW82" s="158"/>
      <c r="AX82" s="158"/>
      <c r="AY82" s="158"/>
      <c r="AZ82" s="158"/>
      <c r="BA82" s="158"/>
      <c r="BB82" s="158"/>
      <c r="BC82" s="158"/>
      <c r="BD82" s="158"/>
      <c r="BE82" s="158"/>
      <c r="BF82" s="158"/>
      <c r="BG82" s="158"/>
    </row>
    <row r="83" spans="5:59" ht="15.5" customHeight="1" x14ac:dyDescent="0.35">
      <c r="E83" s="388"/>
      <c r="F83" s="389"/>
      <c r="G83" s="389"/>
      <c r="H83" s="390"/>
      <c r="I83" s="139"/>
      <c r="J83" s="139"/>
      <c r="K83" s="139"/>
      <c r="L83" s="139"/>
      <c r="M83" s="139"/>
      <c r="N83" s="139"/>
      <c r="O83" s="158"/>
      <c r="P83" s="158"/>
      <c r="Q83" s="158"/>
      <c r="R83" s="158"/>
      <c r="S83" s="158"/>
      <c r="T83" s="158"/>
      <c r="U83" s="158"/>
      <c r="V83" s="158"/>
      <c r="W83" s="158"/>
      <c r="X83" s="158"/>
      <c r="Y83" s="158"/>
      <c r="Z83" s="158"/>
      <c r="AA83" s="158"/>
      <c r="AB83" s="158"/>
      <c r="AC83" s="158"/>
      <c r="AD83" s="158"/>
      <c r="AE83" s="158"/>
      <c r="AF83" s="158"/>
      <c r="AG83" s="158"/>
      <c r="AH83" s="158"/>
      <c r="AI83" s="158"/>
      <c r="AJ83" s="158"/>
      <c r="AK83" s="158"/>
      <c r="AL83" s="158"/>
      <c r="AM83" s="158"/>
      <c r="AN83" s="158"/>
      <c r="AO83" s="158"/>
      <c r="AP83" s="158"/>
      <c r="AQ83" s="158"/>
      <c r="AR83" s="158"/>
      <c r="AS83" s="158"/>
      <c r="AT83" s="158"/>
      <c r="AU83" s="158"/>
      <c r="AV83" s="158"/>
      <c r="AW83" s="158"/>
      <c r="AX83" s="158"/>
      <c r="AY83" s="158"/>
      <c r="AZ83" s="158"/>
      <c r="BA83" s="158"/>
      <c r="BB83" s="158"/>
      <c r="BC83" s="158"/>
      <c r="BD83" s="158"/>
      <c r="BE83" s="158"/>
      <c r="BF83" s="158"/>
      <c r="BG83" s="158"/>
    </row>
    <row r="84" spans="5:59" ht="15.5" customHeight="1" x14ac:dyDescent="0.35">
      <c r="E84" s="388"/>
      <c r="F84" s="389"/>
      <c r="G84" s="389"/>
      <c r="H84" s="390"/>
      <c r="I84" s="139"/>
      <c r="J84" s="139"/>
      <c r="K84" s="139"/>
      <c r="L84" s="139"/>
      <c r="M84" s="139"/>
      <c r="N84" s="139"/>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8"/>
      <c r="AL84" s="158"/>
      <c r="AM84" s="158"/>
      <c r="AN84" s="158"/>
      <c r="AO84" s="158"/>
      <c r="AP84" s="158"/>
      <c r="AQ84" s="158"/>
      <c r="AR84" s="158"/>
      <c r="AS84" s="158"/>
      <c r="AT84" s="158"/>
      <c r="AU84" s="158"/>
      <c r="AV84" s="158"/>
      <c r="AW84" s="158"/>
      <c r="AX84" s="158"/>
      <c r="AY84" s="158"/>
      <c r="AZ84" s="158"/>
      <c r="BA84" s="158"/>
      <c r="BB84" s="158"/>
      <c r="BC84" s="158"/>
      <c r="BD84" s="158"/>
      <c r="BE84" s="158"/>
      <c r="BF84" s="158"/>
      <c r="BG84" s="158"/>
    </row>
    <row r="85" spans="5:59" ht="15.5" customHeight="1" x14ac:dyDescent="0.35">
      <c r="E85" s="388"/>
      <c r="F85" s="389"/>
      <c r="G85" s="389"/>
      <c r="H85" s="390"/>
      <c r="I85" s="139"/>
      <c r="J85" s="139"/>
      <c r="K85" s="139"/>
      <c r="L85" s="139"/>
      <c r="M85" s="139"/>
      <c r="N85" s="139"/>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8"/>
      <c r="AL85" s="158"/>
      <c r="AM85" s="158"/>
      <c r="AN85" s="158"/>
      <c r="AO85" s="158"/>
      <c r="AP85" s="158"/>
      <c r="AQ85" s="158"/>
      <c r="AR85" s="158"/>
      <c r="AS85" s="158"/>
      <c r="AT85" s="158"/>
      <c r="AU85" s="158"/>
      <c r="AV85" s="158"/>
      <c r="AW85" s="158"/>
      <c r="AX85" s="158"/>
      <c r="AY85" s="158"/>
      <c r="AZ85" s="158"/>
      <c r="BA85" s="158"/>
      <c r="BB85" s="158"/>
      <c r="BC85" s="158"/>
      <c r="BD85" s="158"/>
      <c r="BE85" s="158"/>
      <c r="BF85" s="158"/>
      <c r="BG85" s="158"/>
    </row>
    <row r="86" spans="5:59" ht="15.5" customHeight="1" x14ac:dyDescent="0.35">
      <c r="E86" s="388"/>
      <c r="F86" s="389"/>
      <c r="G86" s="389"/>
      <c r="H86" s="390"/>
      <c r="I86" s="139"/>
      <c r="J86" s="139"/>
      <c r="K86" s="139"/>
      <c r="L86" s="139"/>
      <c r="M86" s="139"/>
      <c r="N86" s="139"/>
      <c r="O86" s="158"/>
      <c r="P86" s="158"/>
      <c r="Q86" s="158"/>
      <c r="R86" s="158"/>
      <c r="S86" s="158"/>
      <c r="T86" s="158"/>
      <c r="U86" s="158"/>
      <c r="V86" s="158"/>
      <c r="W86" s="158"/>
      <c r="X86" s="158"/>
      <c r="Y86" s="158"/>
      <c r="Z86" s="158"/>
      <c r="AA86" s="158"/>
      <c r="AB86" s="158"/>
      <c r="AC86" s="158"/>
      <c r="AD86" s="158"/>
      <c r="AE86" s="158"/>
      <c r="AF86" s="158"/>
      <c r="AG86" s="158"/>
      <c r="AH86" s="158"/>
      <c r="AI86" s="158"/>
      <c r="AJ86" s="158"/>
      <c r="AK86" s="158"/>
      <c r="AL86" s="158"/>
      <c r="AM86" s="158"/>
      <c r="AN86" s="158"/>
      <c r="AO86" s="158"/>
      <c r="AP86" s="158"/>
      <c r="AQ86" s="158"/>
      <c r="AR86" s="158"/>
      <c r="AS86" s="158"/>
      <c r="AT86" s="158"/>
      <c r="AU86" s="158"/>
      <c r="AV86" s="158"/>
      <c r="AW86" s="158"/>
      <c r="AX86" s="158"/>
      <c r="AY86" s="158"/>
      <c r="AZ86" s="158"/>
      <c r="BA86" s="158"/>
      <c r="BB86" s="158"/>
      <c r="BC86" s="158"/>
      <c r="BD86" s="158"/>
      <c r="BE86" s="158"/>
      <c r="BF86" s="158"/>
      <c r="BG86" s="158"/>
    </row>
    <row r="87" spans="5:59" ht="15.5" customHeight="1" x14ac:dyDescent="0.35">
      <c r="E87" s="388"/>
      <c r="F87" s="389"/>
      <c r="G87" s="389"/>
      <c r="H87" s="390"/>
      <c r="I87" s="139"/>
      <c r="J87" s="139"/>
      <c r="K87" s="139"/>
      <c r="L87" s="139"/>
      <c r="M87" s="139"/>
      <c r="N87" s="139"/>
      <c r="O87" s="158"/>
      <c r="P87" s="158"/>
      <c r="Q87" s="158"/>
      <c r="R87" s="158"/>
      <c r="S87" s="158"/>
      <c r="T87" s="158"/>
      <c r="U87" s="158"/>
      <c r="V87" s="158"/>
      <c r="W87" s="158"/>
      <c r="X87" s="158"/>
      <c r="Y87" s="158"/>
      <c r="Z87" s="158"/>
      <c r="AA87" s="158"/>
      <c r="AB87" s="158"/>
      <c r="AC87" s="158"/>
      <c r="AD87" s="158"/>
      <c r="AE87" s="158"/>
      <c r="AF87" s="158"/>
      <c r="AG87" s="158"/>
      <c r="AH87" s="158"/>
      <c r="AI87" s="158"/>
      <c r="AJ87" s="158"/>
      <c r="AK87" s="158"/>
      <c r="AL87" s="158"/>
      <c r="AM87" s="158"/>
      <c r="AN87" s="158"/>
      <c r="AO87" s="158"/>
      <c r="AP87" s="158"/>
      <c r="AQ87" s="158"/>
      <c r="AR87" s="158"/>
      <c r="AS87" s="158"/>
      <c r="AT87" s="158"/>
      <c r="AU87" s="158"/>
      <c r="AV87" s="158"/>
      <c r="AW87" s="158"/>
      <c r="AX87" s="158"/>
      <c r="AY87" s="158"/>
      <c r="AZ87" s="158"/>
      <c r="BA87" s="158"/>
      <c r="BB87" s="158"/>
      <c r="BC87" s="158"/>
      <c r="BD87" s="158"/>
      <c r="BE87" s="158"/>
      <c r="BF87" s="158"/>
      <c r="BG87" s="158"/>
    </row>
    <row r="88" spans="5:59" ht="15.5" customHeight="1" thickBot="1" x14ac:dyDescent="0.4">
      <c r="E88" s="391"/>
      <c r="F88" s="392"/>
      <c r="G88" s="392"/>
      <c r="H88" s="393"/>
      <c r="I88" s="139"/>
      <c r="J88" s="139"/>
      <c r="K88" s="139"/>
      <c r="L88" s="139"/>
      <c r="M88" s="139"/>
      <c r="N88" s="139"/>
      <c r="O88" s="158"/>
      <c r="P88" s="158"/>
      <c r="Q88" s="158"/>
      <c r="R88" s="158"/>
      <c r="S88" s="158"/>
      <c r="T88" s="158"/>
      <c r="U88" s="158"/>
      <c r="V88" s="158"/>
      <c r="W88" s="158"/>
      <c r="X88" s="158"/>
      <c r="Y88" s="158"/>
      <c r="Z88" s="158"/>
      <c r="AA88" s="158"/>
      <c r="AB88" s="158"/>
      <c r="AC88" s="158"/>
      <c r="AD88" s="158"/>
      <c r="AE88" s="158"/>
      <c r="AF88" s="158"/>
      <c r="AG88" s="158"/>
      <c r="AH88" s="158"/>
      <c r="AI88" s="158"/>
      <c r="AJ88" s="158"/>
      <c r="AK88" s="158"/>
      <c r="AL88" s="158"/>
      <c r="AM88" s="158"/>
      <c r="AN88" s="158"/>
      <c r="AO88" s="158"/>
      <c r="AP88" s="158"/>
      <c r="AQ88" s="158"/>
      <c r="AR88" s="158"/>
      <c r="AS88" s="158"/>
      <c r="AT88" s="158"/>
      <c r="AU88" s="158"/>
      <c r="AV88" s="158"/>
      <c r="AW88" s="158"/>
      <c r="AX88" s="158"/>
      <c r="AY88" s="158"/>
      <c r="AZ88" s="158"/>
      <c r="BA88" s="158"/>
      <c r="BB88" s="158"/>
      <c r="BC88" s="158"/>
      <c r="BD88" s="158"/>
      <c r="BE88" s="158"/>
      <c r="BF88" s="158"/>
      <c r="BG88" s="158"/>
    </row>
    <row r="89" spans="5:59" ht="15.5" customHeight="1" x14ac:dyDescent="0.35">
      <c r="E89" s="139"/>
      <c r="F89" s="139"/>
      <c r="G89" s="139"/>
      <c r="H89" s="139"/>
      <c r="I89" s="158"/>
      <c r="J89" s="158"/>
      <c r="K89" s="158"/>
      <c r="L89" s="158"/>
      <c r="M89" s="158"/>
      <c r="N89" s="158"/>
      <c r="O89" s="158"/>
      <c r="P89" s="158"/>
      <c r="Q89" s="158"/>
      <c r="R89" s="158"/>
      <c r="S89" s="158"/>
      <c r="T89" s="158"/>
      <c r="U89" s="158"/>
      <c r="V89" s="158"/>
      <c r="W89" s="158"/>
      <c r="X89" s="158"/>
      <c r="Y89" s="158"/>
      <c r="Z89" s="158"/>
      <c r="AA89" s="158"/>
      <c r="AB89" s="158"/>
      <c r="AC89" s="158"/>
      <c r="AD89" s="158"/>
      <c r="AE89" s="158"/>
      <c r="AF89" s="158"/>
      <c r="AG89" s="158"/>
      <c r="AH89" s="158"/>
      <c r="AI89" s="158"/>
      <c r="AJ89" s="158"/>
      <c r="AK89" s="158"/>
      <c r="AL89" s="158"/>
      <c r="AM89" s="158"/>
      <c r="AN89" s="158"/>
      <c r="AO89" s="158"/>
      <c r="AP89" s="158"/>
      <c r="AQ89" s="158"/>
      <c r="AR89" s="158"/>
      <c r="AS89" s="158"/>
      <c r="AT89" s="158"/>
      <c r="AU89" s="158"/>
      <c r="AV89" s="158"/>
      <c r="AW89" s="158"/>
      <c r="AX89" s="158"/>
      <c r="AY89" s="158"/>
      <c r="AZ89" s="158"/>
      <c r="BA89" s="158"/>
      <c r="BB89" s="158"/>
      <c r="BC89" s="158"/>
      <c r="BD89" s="158"/>
      <c r="BE89" s="158"/>
      <c r="BF89" s="158"/>
      <c r="BG89" s="158"/>
    </row>
    <row r="90" spans="5:59" x14ac:dyDescent="0.35">
      <c r="E90" s="158"/>
      <c r="F90" s="158"/>
      <c r="G90" s="158"/>
      <c r="H90" s="158"/>
      <c r="I90" s="158"/>
      <c r="J90" s="158"/>
      <c r="K90" s="158"/>
      <c r="L90" s="158"/>
      <c r="M90" s="158"/>
      <c r="N90" s="158"/>
      <c r="O90" s="158"/>
      <c r="P90" s="158"/>
      <c r="Q90" s="158"/>
      <c r="R90" s="158"/>
      <c r="S90" s="158"/>
      <c r="T90" s="158"/>
      <c r="U90" s="158"/>
      <c r="V90" s="158"/>
      <c r="W90" s="158"/>
      <c r="X90" s="158"/>
      <c r="Y90" s="158"/>
      <c r="Z90" s="158"/>
      <c r="AA90" s="158"/>
      <c r="AB90" s="158"/>
      <c r="AC90" s="158"/>
      <c r="AD90" s="158"/>
      <c r="AE90" s="158"/>
      <c r="AF90" s="158"/>
      <c r="AG90" s="158"/>
      <c r="AH90" s="158"/>
      <c r="AI90" s="158"/>
      <c r="AJ90" s="158"/>
      <c r="AK90" s="158"/>
      <c r="AL90" s="158"/>
      <c r="AM90" s="158"/>
      <c r="AN90" s="158"/>
      <c r="AO90" s="158"/>
      <c r="AP90" s="158"/>
      <c r="AQ90" s="158"/>
      <c r="AR90" s="158"/>
      <c r="AS90" s="158"/>
      <c r="AT90" s="158"/>
      <c r="AU90" s="158"/>
      <c r="AV90" s="158"/>
      <c r="AW90" s="158"/>
      <c r="AX90" s="158"/>
      <c r="AY90" s="158"/>
      <c r="AZ90" s="158"/>
      <c r="BA90" s="158"/>
      <c r="BB90" s="158"/>
      <c r="BC90" s="158"/>
      <c r="BD90" s="158"/>
      <c r="BE90" s="158"/>
      <c r="BF90" s="158"/>
      <c r="BG90" s="158"/>
    </row>
    <row r="91" spans="5:59" x14ac:dyDescent="0.35">
      <c r="E91" s="158"/>
      <c r="F91" s="158"/>
      <c r="G91" s="158"/>
      <c r="H91" s="158"/>
      <c r="I91" s="158"/>
      <c r="J91" s="158"/>
      <c r="K91" s="158"/>
      <c r="L91" s="158"/>
      <c r="M91" s="158"/>
      <c r="N91" s="158"/>
      <c r="O91" s="158"/>
      <c r="P91" s="158"/>
      <c r="Q91" s="158"/>
      <c r="R91" s="158"/>
      <c r="S91" s="158"/>
      <c r="T91" s="158"/>
      <c r="U91" s="158"/>
      <c r="V91" s="158"/>
      <c r="W91" s="158"/>
      <c r="X91" s="158"/>
      <c r="Y91" s="158"/>
      <c r="Z91" s="158"/>
      <c r="AA91" s="158"/>
      <c r="AB91" s="158"/>
      <c r="AC91" s="158"/>
      <c r="AD91" s="158"/>
      <c r="AE91" s="158"/>
      <c r="AF91" s="158"/>
      <c r="AG91" s="158"/>
      <c r="AH91" s="158"/>
      <c r="AI91" s="158"/>
      <c r="AJ91" s="158"/>
      <c r="AK91" s="158"/>
      <c r="AL91" s="158"/>
      <c r="AM91" s="158"/>
      <c r="AN91" s="158"/>
      <c r="AO91" s="158"/>
      <c r="AP91" s="158"/>
      <c r="AQ91" s="158"/>
      <c r="AR91" s="158"/>
      <c r="AS91" s="158"/>
      <c r="AT91" s="158"/>
      <c r="AU91" s="158"/>
      <c r="AV91" s="158"/>
      <c r="AW91" s="158"/>
      <c r="AX91" s="158"/>
      <c r="AY91" s="158"/>
      <c r="AZ91" s="158"/>
      <c r="BA91" s="158"/>
      <c r="BB91" s="158"/>
      <c r="BC91" s="158"/>
      <c r="BD91" s="158"/>
      <c r="BE91" s="158"/>
      <c r="BF91" s="158"/>
      <c r="BG91" s="158"/>
    </row>
    <row r="92" spans="5:59" x14ac:dyDescent="0.35">
      <c r="E92" s="158"/>
      <c r="F92" s="158"/>
      <c r="G92" s="158"/>
      <c r="H92" s="158"/>
      <c r="I92" s="158"/>
      <c r="J92" s="158"/>
      <c r="K92" s="158"/>
      <c r="L92" s="158"/>
      <c r="M92" s="158"/>
      <c r="N92" s="158"/>
      <c r="O92" s="158"/>
      <c r="P92" s="158"/>
      <c r="Q92" s="158"/>
      <c r="R92" s="158"/>
      <c r="S92" s="158"/>
      <c r="T92" s="158"/>
      <c r="U92" s="158"/>
      <c r="V92" s="158"/>
      <c r="W92" s="158"/>
      <c r="X92" s="158"/>
      <c r="Y92" s="158"/>
      <c r="Z92" s="158"/>
      <c r="AA92" s="158"/>
      <c r="AB92" s="158"/>
      <c r="AC92" s="158"/>
      <c r="AD92" s="158"/>
      <c r="AE92" s="158"/>
      <c r="AF92" s="158"/>
      <c r="AG92" s="158"/>
      <c r="AH92" s="158"/>
      <c r="AI92" s="158"/>
      <c r="AJ92" s="158"/>
      <c r="AK92" s="158"/>
      <c r="AL92" s="158"/>
      <c r="AM92" s="158"/>
      <c r="AN92" s="158"/>
      <c r="AO92" s="158"/>
      <c r="AP92" s="158"/>
      <c r="AQ92" s="158"/>
      <c r="AR92" s="158"/>
      <c r="AS92" s="158"/>
      <c r="AT92" s="158"/>
      <c r="AU92" s="158"/>
      <c r="AV92" s="158"/>
      <c r="AW92" s="158"/>
      <c r="AX92" s="158"/>
      <c r="AY92" s="158"/>
      <c r="AZ92" s="158"/>
      <c r="BA92" s="158"/>
      <c r="BB92" s="158"/>
      <c r="BC92" s="158"/>
      <c r="BD92" s="158"/>
      <c r="BE92" s="158"/>
      <c r="BF92" s="158"/>
      <c r="BG92" s="158"/>
    </row>
  </sheetData>
  <mergeCells count="25">
    <mergeCell ref="A1:I1"/>
    <mergeCell ref="E73:H88"/>
    <mergeCell ref="K12:R15"/>
    <mergeCell ref="K17:R20"/>
    <mergeCell ref="K22:R26"/>
    <mergeCell ref="K28:R32"/>
    <mergeCell ref="K3:R5"/>
    <mergeCell ref="K7:R10"/>
    <mergeCell ref="A4:A10"/>
    <mergeCell ref="B4:B8"/>
    <mergeCell ref="B9:B10"/>
    <mergeCell ref="A11:A21"/>
    <mergeCell ref="B11:B12"/>
    <mergeCell ref="B13:B21"/>
    <mergeCell ref="B51:B52"/>
    <mergeCell ref="B53:B59"/>
    <mergeCell ref="A70:A71"/>
    <mergeCell ref="B70:B71"/>
    <mergeCell ref="A60:A67"/>
    <mergeCell ref="A22:A59"/>
    <mergeCell ref="B23:B24"/>
    <mergeCell ref="B25:B26"/>
    <mergeCell ref="B28:B29"/>
    <mergeCell ref="B34:B43"/>
    <mergeCell ref="B44:B50"/>
  </mergeCell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4BBB14CD-2D48-41AE-BFF0-CB808F9EEB09}">
            <xm:f>'General Input'!$B$4="Hybrid"</xm:f>
            <x14:dxf>
              <fill>
                <patternFill>
                  <bgColor theme="0" tint="-0.24994659260841701"/>
                </patternFill>
              </fill>
            </x14:dxf>
          </x14:cfRule>
          <xm:sqref>C11:I12 C51:I52</xm:sqref>
        </x14:conditionalFormatting>
        <x14:conditionalFormatting xmlns:xm="http://schemas.microsoft.com/office/excel/2006/main">
          <x14:cfRule type="expression" priority="4" id="{D49BC6D7-8517-48EF-9E42-D0926CCE0E21}">
            <xm:f>'General Input'!$B$4="Traditional"</xm:f>
            <x14:dxf>
              <fill>
                <patternFill>
                  <bgColor theme="0" tint="-0.24994659260841701"/>
                </patternFill>
              </fill>
            </x14:dxf>
          </x14:cfRule>
          <xm:sqref>C13:I21 C53:I59</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AEA29-BD85-4389-A2EF-CC78ABE9E8D5}">
  <sheetPr>
    <tabColor theme="0"/>
  </sheetPr>
  <dimension ref="A1:M29"/>
  <sheetViews>
    <sheetView zoomScale="70" zoomScaleNormal="70" workbookViewId="0">
      <selection sqref="A1:D1"/>
    </sheetView>
  </sheetViews>
  <sheetFormatPr defaultRowHeight="15.5" x14ac:dyDescent="0.35"/>
  <cols>
    <col min="1" max="1" width="5.36328125" style="2" bestFit="1" customWidth="1"/>
    <col min="2" max="2" width="34.54296875" style="2" bestFit="1" customWidth="1"/>
    <col min="3" max="3" width="17.08984375" style="3" bestFit="1" customWidth="1"/>
    <col min="4" max="4" width="16.7265625" style="3" customWidth="1"/>
    <col min="5" max="16384" width="8.7265625" style="2"/>
  </cols>
  <sheetData>
    <row r="1" spans="1:13" ht="35" customHeight="1" thickBot="1" x14ac:dyDescent="0.4">
      <c r="A1" s="382" t="s">
        <v>460</v>
      </c>
      <c r="B1" s="383"/>
      <c r="C1" s="383"/>
      <c r="D1" s="384"/>
      <c r="E1" s="1"/>
      <c r="F1" s="1"/>
      <c r="G1" s="1"/>
      <c r="H1" s="1"/>
      <c r="I1" s="1"/>
    </row>
    <row r="2" spans="1:13" ht="16" thickBot="1" x14ac:dyDescent="0.4"/>
    <row r="3" spans="1:13" ht="45.5" customHeight="1" thickBot="1" x14ac:dyDescent="0.4">
      <c r="A3" s="223" t="s">
        <v>64</v>
      </c>
      <c r="B3" s="224" t="s">
        <v>101</v>
      </c>
      <c r="C3" s="220" t="s">
        <v>98</v>
      </c>
      <c r="D3" s="225" t="s">
        <v>102</v>
      </c>
      <c r="F3" s="385" t="s">
        <v>416</v>
      </c>
      <c r="G3" s="386"/>
      <c r="H3" s="386"/>
      <c r="I3" s="386"/>
      <c r="J3" s="386"/>
      <c r="K3" s="386"/>
      <c r="L3" s="386"/>
      <c r="M3" s="387"/>
    </row>
    <row r="4" spans="1:13" ht="15.5" customHeight="1" thickBot="1" x14ac:dyDescent="0.4">
      <c r="A4" s="115">
        <v>32</v>
      </c>
      <c r="B4" s="116" t="s">
        <v>90</v>
      </c>
      <c r="C4" s="20">
        <v>40</v>
      </c>
      <c r="D4" s="127">
        <v>1.9</v>
      </c>
      <c r="F4" s="391"/>
      <c r="G4" s="392"/>
      <c r="H4" s="392"/>
      <c r="I4" s="392"/>
      <c r="J4" s="392"/>
      <c r="K4" s="392"/>
      <c r="L4" s="392"/>
      <c r="M4" s="393"/>
    </row>
    <row r="5" spans="1:13" ht="16" customHeight="1" thickBot="1" x14ac:dyDescent="0.4">
      <c r="A5" s="117"/>
      <c r="B5" s="118" t="s">
        <v>44</v>
      </c>
      <c r="C5" s="68">
        <v>40</v>
      </c>
      <c r="D5" s="128">
        <v>1.9</v>
      </c>
      <c r="F5" s="139"/>
      <c r="G5" s="139"/>
      <c r="H5" s="139"/>
      <c r="I5" s="139"/>
      <c r="J5" s="139"/>
      <c r="K5" s="139"/>
      <c r="L5" s="139"/>
      <c r="M5" s="139"/>
    </row>
    <row r="6" spans="1:13" ht="16" thickBot="1" x14ac:dyDescent="0.4">
      <c r="A6" s="119"/>
      <c r="B6" s="120" t="s">
        <v>45</v>
      </c>
      <c r="C6" s="11">
        <v>60</v>
      </c>
      <c r="D6" s="7">
        <v>1.4</v>
      </c>
      <c r="F6" s="385" t="s">
        <v>406</v>
      </c>
      <c r="G6" s="386"/>
      <c r="H6" s="386"/>
      <c r="I6" s="386"/>
      <c r="J6" s="386"/>
      <c r="K6" s="386"/>
      <c r="L6" s="386"/>
      <c r="M6" s="387"/>
    </row>
    <row r="7" spans="1:13" x14ac:dyDescent="0.35">
      <c r="A7" s="115">
        <v>49</v>
      </c>
      <c r="B7" s="116" t="s">
        <v>9</v>
      </c>
      <c r="C7" s="67"/>
      <c r="D7" s="129"/>
      <c r="F7" s="388"/>
      <c r="G7" s="389"/>
      <c r="H7" s="389"/>
      <c r="I7" s="389"/>
      <c r="J7" s="389"/>
      <c r="K7" s="389"/>
      <c r="L7" s="389"/>
      <c r="M7" s="390"/>
    </row>
    <row r="8" spans="1:13" x14ac:dyDescent="0.35">
      <c r="A8" s="121">
        <v>29</v>
      </c>
      <c r="B8" s="122" t="s">
        <v>145</v>
      </c>
      <c r="C8" s="22"/>
      <c r="D8" s="130"/>
      <c r="F8" s="388"/>
      <c r="G8" s="389"/>
      <c r="H8" s="389"/>
      <c r="I8" s="389"/>
      <c r="J8" s="389"/>
      <c r="K8" s="389"/>
      <c r="L8" s="389"/>
      <c r="M8" s="390"/>
    </row>
    <row r="9" spans="1:13" ht="16" thickBot="1" x14ac:dyDescent="0.4">
      <c r="A9" s="121">
        <v>28</v>
      </c>
      <c r="B9" s="122" t="s">
        <v>146</v>
      </c>
      <c r="C9" s="22">
        <v>25</v>
      </c>
      <c r="D9" s="130">
        <v>1</v>
      </c>
      <c r="F9" s="391"/>
      <c r="G9" s="392"/>
      <c r="H9" s="392"/>
      <c r="I9" s="392"/>
      <c r="J9" s="392"/>
      <c r="K9" s="392"/>
      <c r="L9" s="392"/>
      <c r="M9" s="393"/>
    </row>
    <row r="10" spans="1:13" ht="16" thickBot="1" x14ac:dyDescent="0.4">
      <c r="A10" s="121">
        <v>21</v>
      </c>
      <c r="B10" s="122" t="s">
        <v>46</v>
      </c>
      <c r="C10" s="22">
        <v>20</v>
      </c>
      <c r="D10" s="130">
        <v>1.4</v>
      </c>
    </row>
    <row r="11" spans="1:13" x14ac:dyDescent="0.35">
      <c r="A11" s="121">
        <v>30</v>
      </c>
      <c r="B11" s="122" t="s">
        <v>91</v>
      </c>
      <c r="C11" s="22">
        <v>60</v>
      </c>
      <c r="D11" s="130">
        <v>1.6</v>
      </c>
      <c r="F11" s="385" t="s">
        <v>417</v>
      </c>
      <c r="G11" s="386"/>
      <c r="H11" s="386"/>
      <c r="I11" s="386"/>
      <c r="J11" s="386"/>
      <c r="K11" s="386"/>
      <c r="L11" s="386"/>
      <c r="M11" s="387"/>
    </row>
    <row r="12" spans="1:13" x14ac:dyDescent="0.35">
      <c r="A12" s="121">
        <v>26</v>
      </c>
      <c r="B12" s="122" t="s">
        <v>16</v>
      </c>
      <c r="C12" s="22">
        <v>40</v>
      </c>
      <c r="D12" s="130">
        <v>1.4</v>
      </c>
      <c r="F12" s="388"/>
      <c r="G12" s="389"/>
      <c r="H12" s="389"/>
      <c r="I12" s="389"/>
      <c r="J12" s="389"/>
      <c r="K12" s="389"/>
      <c r="L12" s="389"/>
      <c r="M12" s="390"/>
    </row>
    <row r="13" spans="1:13" x14ac:dyDescent="0.35">
      <c r="A13" s="121">
        <v>27</v>
      </c>
      <c r="B13" s="122" t="s">
        <v>17</v>
      </c>
      <c r="C13" s="22">
        <v>40</v>
      </c>
      <c r="D13" s="130">
        <v>1.3</v>
      </c>
      <c r="F13" s="388"/>
      <c r="G13" s="389"/>
      <c r="H13" s="389"/>
      <c r="I13" s="389"/>
      <c r="J13" s="389"/>
      <c r="K13" s="389"/>
      <c r="L13" s="389"/>
      <c r="M13" s="390"/>
    </row>
    <row r="14" spans="1:13" ht="16" thickBot="1" x14ac:dyDescent="0.4">
      <c r="A14" s="121">
        <v>25</v>
      </c>
      <c r="B14" s="122" t="s">
        <v>92</v>
      </c>
      <c r="C14" s="22">
        <v>40</v>
      </c>
      <c r="D14" s="130">
        <v>1.4</v>
      </c>
      <c r="F14" s="391"/>
      <c r="G14" s="392"/>
      <c r="H14" s="392"/>
      <c r="I14" s="392"/>
      <c r="J14" s="392"/>
      <c r="K14" s="392"/>
      <c r="L14" s="392"/>
      <c r="M14" s="393"/>
    </row>
    <row r="15" spans="1:13" x14ac:dyDescent="0.35">
      <c r="A15" s="121">
        <v>22</v>
      </c>
      <c r="B15" s="122" t="s">
        <v>18</v>
      </c>
      <c r="C15" s="22">
        <v>40</v>
      </c>
      <c r="D15" s="130">
        <v>1.4</v>
      </c>
    </row>
    <row r="16" spans="1:13" x14ac:dyDescent="0.35">
      <c r="A16" s="121">
        <v>34</v>
      </c>
      <c r="B16" s="122" t="s">
        <v>93</v>
      </c>
      <c r="C16" s="22">
        <v>40</v>
      </c>
      <c r="D16" s="130">
        <v>1.4</v>
      </c>
    </row>
    <row r="17" spans="1:4" x14ac:dyDescent="0.35">
      <c r="A17" s="121">
        <v>23</v>
      </c>
      <c r="B17" s="122" t="s">
        <v>94</v>
      </c>
      <c r="C17" s="22">
        <v>40</v>
      </c>
      <c r="D17" s="130">
        <v>1.4</v>
      </c>
    </row>
    <row r="18" spans="1:4" x14ac:dyDescent="0.35">
      <c r="A18" s="121">
        <v>24</v>
      </c>
      <c r="B18" s="122" t="s">
        <v>95</v>
      </c>
      <c r="C18" s="22">
        <v>40</v>
      </c>
      <c r="D18" s="130">
        <v>1.4</v>
      </c>
    </row>
    <row r="19" spans="1:4" ht="16" thickBot="1" x14ac:dyDescent="0.4">
      <c r="A19" s="123"/>
      <c r="B19" s="124" t="s">
        <v>47</v>
      </c>
      <c r="C19" s="68">
        <v>40</v>
      </c>
      <c r="D19" s="128">
        <v>1.4</v>
      </c>
    </row>
    <row r="20" spans="1:4" x14ac:dyDescent="0.35">
      <c r="A20" s="115">
        <v>25</v>
      </c>
      <c r="B20" s="116" t="s">
        <v>38</v>
      </c>
      <c r="C20" s="20">
        <v>38</v>
      </c>
      <c r="D20" s="127">
        <v>1.4</v>
      </c>
    </row>
    <row r="21" spans="1:4" x14ac:dyDescent="0.35">
      <c r="A21" s="121">
        <v>25</v>
      </c>
      <c r="B21" s="122" t="s">
        <v>96</v>
      </c>
      <c r="C21" s="22">
        <v>38</v>
      </c>
      <c r="D21" s="130">
        <v>1.4</v>
      </c>
    </row>
    <row r="22" spans="1:4" x14ac:dyDescent="0.35">
      <c r="A22" s="121">
        <v>25</v>
      </c>
      <c r="B22" s="122" t="s">
        <v>39</v>
      </c>
      <c r="C22" s="22">
        <v>38</v>
      </c>
      <c r="D22" s="130">
        <v>1</v>
      </c>
    </row>
    <row r="23" spans="1:4" x14ac:dyDescent="0.35">
      <c r="A23" s="121">
        <v>25</v>
      </c>
      <c r="B23" s="122" t="s">
        <v>40</v>
      </c>
      <c r="C23" s="22">
        <v>38</v>
      </c>
      <c r="D23" s="130">
        <v>1.4</v>
      </c>
    </row>
    <row r="24" spans="1:4" x14ac:dyDescent="0.35">
      <c r="A24" s="121">
        <v>35</v>
      </c>
      <c r="B24" s="122" t="s">
        <v>48</v>
      </c>
      <c r="C24" s="22">
        <v>38</v>
      </c>
      <c r="D24" s="130">
        <v>1.4</v>
      </c>
    </row>
    <row r="25" spans="1:4" x14ac:dyDescent="0.35">
      <c r="A25" s="121">
        <v>33</v>
      </c>
      <c r="B25" s="122" t="s">
        <v>41</v>
      </c>
      <c r="C25" s="22">
        <v>38</v>
      </c>
      <c r="D25" s="130">
        <v>1.4</v>
      </c>
    </row>
    <row r="26" spans="1:4" x14ac:dyDescent="0.35">
      <c r="A26" s="121">
        <v>38</v>
      </c>
      <c r="B26" s="122" t="s">
        <v>147</v>
      </c>
      <c r="C26" s="22">
        <v>38</v>
      </c>
      <c r="D26" s="130">
        <v>1.4</v>
      </c>
    </row>
    <row r="27" spans="1:4" x14ac:dyDescent="0.35">
      <c r="A27" s="121"/>
      <c r="B27" s="122" t="s">
        <v>43</v>
      </c>
      <c r="C27" s="22">
        <v>38</v>
      </c>
      <c r="D27" s="130">
        <v>1.4</v>
      </c>
    </row>
    <row r="28" spans="1:4" ht="16" thickBot="1" x14ac:dyDescent="0.4">
      <c r="A28" s="117"/>
      <c r="B28" s="118" t="s">
        <v>49</v>
      </c>
      <c r="C28" s="24">
        <v>38</v>
      </c>
      <c r="D28" s="131">
        <v>1.4</v>
      </c>
    </row>
    <row r="29" spans="1:4" ht="16" thickBot="1" x14ac:dyDescent="0.4">
      <c r="A29" s="125"/>
      <c r="B29" s="126" t="s">
        <v>100</v>
      </c>
      <c r="C29" s="18">
        <v>45</v>
      </c>
      <c r="D29" s="9">
        <v>1.6</v>
      </c>
    </row>
  </sheetData>
  <mergeCells count="4">
    <mergeCell ref="F3:M4"/>
    <mergeCell ref="F6:M9"/>
    <mergeCell ref="F11:M14"/>
    <mergeCell ref="A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CEA64-DF04-4B23-829E-9F889A1BE6A0}">
  <sheetPr>
    <tabColor theme="0"/>
  </sheetPr>
  <dimension ref="A1:O96"/>
  <sheetViews>
    <sheetView zoomScale="70" zoomScaleNormal="70" workbookViewId="0">
      <selection sqref="A1:E1"/>
    </sheetView>
  </sheetViews>
  <sheetFormatPr defaultRowHeight="15.5" x14ac:dyDescent="0.35"/>
  <cols>
    <col min="1" max="1" width="18.7265625" style="2" customWidth="1"/>
    <col min="2" max="2" width="37.36328125" style="2" bestFit="1" customWidth="1"/>
    <col min="3" max="3" width="5.54296875" style="2" bestFit="1" customWidth="1"/>
    <col min="4" max="4" width="41.54296875" style="2" bestFit="1" customWidth="1"/>
    <col min="5" max="5" width="26.36328125" style="93" customWidth="1"/>
    <col min="6" max="16384" width="8.7265625" style="93"/>
  </cols>
  <sheetData>
    <row r="1" spans="1:15" ht="35" customHeight="1" thickBot="1" x14ac:dyDescent="0.35">
      <c r="A1" s="382" t="s">
        <v>105</v>
      </c>
      <c r="B1" s="383"/>
      <c r="C1" s="383"/>
      <c r="D1" s="383"/>
      <c r="E1" s="384"/>
    </row>
    <row r="2" spans="1:15" ht="16" thickBot="1" x14ac:dyDescent="0.4"/>
    <row r="3" spans="1:15" ht="18" customHeight="1" thickBot="1" x14ac:dyDescent="0.35">
      <c r="A3" s="226" t="s">
        <v>47</v>
      </c>
      <c r="B3" s="219" t="s">
        <v>87</v>
      </c>
      <c r="C3" s="219" t="s">
        <v>64</v>
      </c>
      <c r="D3" s="219" t="s">
        <v>88</v>
      </c>
      <c r="E3" s="227" t="s">
        <v>105</v>
      </c>
      <c r="G3" s="385" t="s">
        <v>461</v>
      </c>
      <c r="H3" s="386"/>
      <c r="I3" s="386"/>
      <c r="J3" s="386"/>
      <c r="K3" s="386"/>
      <c r="L3" s="386"/>
      <c r="M3" s="386"/>
      <c r="N3" s="386"/>
      <c r="O3" s="387"/>
    </row>
    <row r="4" spans="1:15" ht="15.5" customHeight="1" x14ac:dyDescent="0.35">
      <c r="A4" s="416" t="s">
        <v>44</v>
      </c>
      <c r="B4" s="419"/>
      <c r="C4" s="28">
        <v>57</v>
      </c>
      <c r="D4" s="29" t="s">
        <v>0</v>
      </c>
      <c r="E4" s="96">
        <v>0.83</v>
      </c>
      <c r="G4" s="388"/>
      <c r="H4" s="389"/>
      <c r="I4" s="389"/>
      <c r="J4" s="389"/>
      <c r="K4" s="389"/>
      <c r="L4" s="389"/>
      <c r="M4" s="389"/>
      <c r="N4" s="389"/>
      <c r="O4" s="390"/>
    </row>
    <row r="5" spans="1:15" ht="15.5" customHeight="1" x14ac:dyDescent="0.35">
      <c r="A5" s="417"/>
      <c r="B5" s="419"/>
      <c r="C5" s="32">
        <v>53</v>
      </c>
      <c r="D5" s="33" t="s">
        <v>1</v>
      </c>
      <c r="E5" s="97">
        <v>0.83</v>
      </c>
      <c r="G5" s="388"/>
      <c r="H5" s="389"/>
      <c r="I5" s="389"/>
      <c r="J5" s="389"/>
      <c r="K5" s="389"/>
      <c r="L5" s="389"/>
      <c r="M5" s="389"/>
      <c r="N5" s="389"/>
      <c r="O5" s="390"/>
    </row>
    <row r="6" spans="1:15" ht="15.5" customHeight="1" x14ac:dyDescent="0.35">
      <c r="A6" s="417"/>
      <c r="B6" s="419"/>
      <c r="C6" s="32">
        <v>55</v>
      </c>
      <c r="D6" s="33" t="s">
        <v>2</v>
      </c>
      <c r="E6" s="97">
        <v>0.83</v>
      </c>
      <c r="G6" s="388"/>
      <c r="H6" s="389"/>
      <c r="I6" s="389"/>
      <c r="J6" s="389"/>
      <c r="K6" s="389"/>
      <c r="L6" s="389"/>
      <c r="M6" s="389"/>
      <c r="N6" s="389"/>
      <c r="O6" s="390"/>
    </row>
    <row r="7" spans="1:15" ht="15.5" customHeight="1" x14ac:dyDescent="0.35">
      <c r="A7" s="417"/>
      <c r="B7" s="419"/>
      <c r="C7" s="32">
        <v>55</v>
      </c>
      <c r="D7" s="33" t="s">
        <v>3</v>
      </c>
      <c r="E7" s="97">
        <v>0.83</v>
      </c>
      <c r="G7" s="388"/>
      <c r="H7" s="389"/>
      <c r="I7" s="389"/>
      <c r="J7" s="389"/>
      <c r="K7" s="389"/>
      <c r="L7" s="389"/>
      <c r="M7" s="389"/>
      <c r="N7" s="389"/>
      <c r="O7" s="390"/>
    </row>
    <row r="8" spans="1:15" ht="16" customHeight="1" thickBot="1" x14ac:dyDescent="0.4">
      <c r="A8" s="417"/>
      <c r="B8" s="419"/>
      <c r="C8" s="36">
        <v>54</v>
      </c>
      <c r="D8" s="37" t="s">
        <v>4</v>
      </c>
      <c r="E8" s="98">
        <v>0.83</v>
      </c>
      <c r="G8" s="388"/>
      <c r="H8" s="389"/>
      <c r="I8" s="389"/>
      <c r="J8" s="389"/>
      <c r="K8" s="389"/>
      <c r="L8" s="389"/>
      <c r="M8" s="389"/>
      <c r="N8" s="389"/>
      <c r="O8" s="390"/>
    </row>
    <row r="9" spans="1:15" ht="15.5" customHeight="1" x14ac:dyDescent="0.35">
      <c r="A9" s="417"/>
      <c r="B9" s="401" t="s">
        <v>65</v>
      </c>
      <c r="C9" s="51">
        <v>32</v>
      </c>
      <c r="D9" s="29" t="s">
        <v>5</v>
      </c>
      <c r="E9" s="96">
        <v>0.83</v>
      </c>
      <c r="G9" s="388"/>
      <c r="H9" s="389"/>
      <c r="I9" s="389"/>
      <c r="J9" s="389"/>
      <c r="K9" s="389"/>
      <c r="L9" s="389"/>
      <c r="M9" s="389"/>
      <c r="N9" s="389"/>
      <c r="O9" s="390"/>
    </row>
    <row r="10" spans="1:15" ht="16" customHeight="1" thickBot="1" x14ac:dyDescent="0.4">
      <c r="A10" s="418"/>
      <c r="B10" s="402"/>
      <c r="C10" s="36">
        <v>32</v>
      </c>
      <c r="D10" s="40" t="s">
        <v>6</v>
      </c>
      <c r="E10" s="99">
        <v>0.83</v>
      </c>
      <c r="G10" s="388"/>
      <c r="H10" s="389"/>
      <c r="I10" s="389"/>
      <c r="J10" s="389"/>
      <c r="K10" s="389"/>
      <c r="L10" s="389"/>
      <c r="M10" s="389"/>
      <c r="N10" s="389"/>
      <c r="O10" s="390"/>
    </row>
    <row r="11" spans="1:15" ht="15.5" customHeight="1" x14ac:dyDescent="0.35">
      <c r="A11" s="398" t="s">
        <v>45</v>
      </c>
      <c r="B11" s="403" t="s">
        <v>75</v>
      </c>
      <c r="C11" s="28">
        <v>72</v>
      </c>
      <c r="D11" s="43" t="s">
        <v>7</v>
      </c>
      <c r="E11" s="96"/>
      <c r="G11" s="388"/>
      <c r="H11" s="389"/>
      <c r="I11" s="389"/>
      <c r="J11" s="389"/>
      <c r="K11" s="389"/>
      <c r="L11" s="389"/>
      <c r="M11" s="389"/>
      <c r="N11" s="389"/>
      <c r="O11" s="390"/>
    </row>
    <row r="12" spans="1:15" ht="16" customHeight="1" thickBot="1" x14ac:dyDescent="0.4">
      <c r="A12" s="399"/>
      <c r="B12" s="381"/>
      <c r="C12" s="36">
        <v>76</v>
      </c>
      <c r="D12" s="44" t="s">
        <v>8</v>
      </c>
      <c r="E12" s="99"/>
      <c r="G12" s="388"/>
      <c r="H12" s="389"/>
      <c r="I12" s="389"/>
      <c r="J12" s="389"/>
      <c r="K12" s="389"/>
      <c r="L12" s="389"/>
      <c r="M12" s="389"/>
      <c r="N12" s="389"/>
      <c r="O12" s="390"/>
    </row>
    <row r="13" spans="1:15" ht="16" thickBot="1" x14ac:dyDescent="0.4">
      <c r="A13" s="399"/>
      <c r="B13" s="401" t="s">
        <v>76</v>
      </c>
      <c r="C13" s="28">
        <v>72</v>
      </c>
      <c r="D13" s="43" t="s">
        <v>50</v>
      </c>
      <c r="E13" s="96">
        <v>0.83</v>
      </c>
      <c r="G13" s="391"/>
      <c r="H13" s="392"/>
      <c r="I13" s="392"/>
      <c r="J13" s="392"/>
      <c r="K13" s="392"/>
      <c r="L13" s="392"/>
      <c r="M13" s="392"/>
      <c r="N13" s="392"/>
      <c r="O13" s="393"/>
    </row>
    <row r="14" spans="1:15" x14ac:dyDescent="0.35">
      <c r="A14" s="399"/>
      <c r="B14" s="413"/>
      <c r="C14" s="32">
        <v>61</v>
      </c>
      <c r="D14" s="45" t="s">
        <v>51</v>
      </c>
      <c r="E14" s="97">
        <v>0.83</v>
      </c>
    </row>
    <row r="15" spans="1:15" x14ac:dyDescent="0.35">
      <c r="A15" s="399"/>
      <c r="B15" s="413"/>
      <c r="C15" s="32">
        <v>63</v>
      </c>
      <c r="D15" s="45" t="s">
        <v>144</v>
      </c>
      <c r="E15" s="97">
        <v>0.83</v>
      </c>
    </row>
    <row r="16" spans="1:15" x14ac:dyDescent="0.35">
      <c r="A16" s="399"/>
      <c r="B16" s="413"/>
      <c r="C16" s="32">
        <v>61</v>
      </c>
      <c r="D16" s="45" t="s">
        <v>52</v>
      </c>
      <c r="E16" s="97"/>
    </row>
    <row r="17" spans="1:5" x14ac:dyDescent="0.35">
      <c r="A17" s="399"/>
      <c r="B17" s="413"/>
      <c r="C17" s="32"/>
      <c r="D17" s="45" t="s">
        <v>140</v>
      </c>
      <c r="E17" s="97">
        <v>0.83</v>
      </c>
    </row>
    <row r="18" spans="1:5" x14ac:dyDescent="0.35">
      <c r="A18" s="399"/>
      <c r="B18" s="413"/>
      <c r="C18" s="32">
        <v>76</v>
      </c>
      <c r="D18" s="45" t="s">
        <v>8</v>
      </c>
      <c r="E18" s="97">
        <v>0.83</v>
      </c>
    </row>
    <row r="19" spans="1:5" x14ac:dyDescent="0.35">
      <c r="A19" s="399"/>
      <c r="B19" s="413"/>
      <c r="C19" s="32"/>
      <c r="D19" s="45" t="s">
        <v>53</v>
      </c>
      <c r="E19" s="97">
        <v>0.83</v>
      </c>
    </row>
    <row r="20" spans="1:5" x14ac:dyDescent="0.35">
      <c r="A20" s="399"/>
      <c r="B20" s="413"/>
      <c r="C20" s="32"/>
      <c r="D20" s="45" t="s">
        <v>54</v>
      </c>
      <c r="E20" s="97">
        <v>0.83</v>
      </c>
    </row>
    <row r="21" spans="1:5" x14ac:dyDescent="0.35">
      <c r="A21" s="399"/>
      <c r="B21" s="413"/>
      <c r="C21" s="55">
        <v>85</v>
      </c>
      <c r="D21" s="56" t="s">
        <v>55</v>
      </c>
      <c r="E21" s="98">
        <v>0.97</v>
      </c>
    </row>
    <row r="22" spans="1:5" ht="16" thickBot="1" x14ac:dyDescent="0.4">
      <c r="A22" s="400"/>
      <c r="B22" s="413"/>
      <c r="C22" s="36"/>
      <c r="D22" s="44" t="s">
        <v>56</v>
      </c>
      <c r="E22" s="99">
        <v>0.83</v>
      </c>
    </row>
    <row r="23" spans="1:5" ht="16" thickBot="1" x14ac:dyDescent="0.4">
      <c r="A23" s="398" t="s">
        <v>143</v>
      </c>
      <c r="B23" s="46" t="s">
        <v>9</v>
      </c>
      <c r="C23" s="47">
        <v>49</v>
      </c>
      <c r="D23" s="48" t="s">
        <v>9</v>
      </c>
      <c r="E23" s="100"/>
    </row>
    <row r="24" spans="1:5" ht="15.5" customHeight="1" x14ac:dyDescent="0.35">
      <c r="A24" s="399"/>
      <c r="B24" s="407" t="s">
        <v>67</v>
      </c>
      <c r="C24" s="28">
        <v>29</v>
      </c>
      <c r="D24" s="43" t="s">
        <v>10</v>
      </c>
      <c r="E24" s="96"/>
    </row>
    <row r="25" spans="1:5" ht="16" thickBot="1" x14ac:dyDescent="0.4">
      <c r="A25" s="399"/>
      <c r="B25" s="409"/>
      <c r="C25" s="36">
        <v>29</v>
      </c>
      <c r="D25" s="44" t="s">
        <v>11</v>
      </c>
      <c r="E25" s="99"/>
    </row>
    <row r="26" spans="1:5" x14ac:dyDescent="0.35">
      <c r="A26" s="399"/>
      <c r="B26" s="407" t="s">
        <v>97</v>
      </c>
      <c r="C26" s="51">
        <v>28</v>
      </c>
      <c r="D26" s="52" t="s">
        <v>12</v>
      </c>
      <c r="E26" s="101">
        <v>0.83</v>
      </c>
    </row>
    <row r="27" spans="1:5" ht="16" thickBot="1" x14ac:dyDescent="0.4">
      <c r="A27" s="399"/>
      <c r="B27" s="409"/>
      <c r="C27" s="55">
        <v>28</v>
      </c>
      <c r="D27" s="56" t="s">
        <v>13</v>
      </c>
      <c r="E27" s="98">
        <v>0.83</v>
      </c>
    </row>
    <row r="28" spans="1:5" ht="16" thickBot="1" x14ac:dyDescent="0.4">
      <c r="A28" s="399"/>
      <c r="B28" s="57" t="s">
        <v>46</v>
      </c>
      <c r="C28" s="58">
        <v>21</v>
      </c>
      <c r="D28" s="59" t="s">
        <v>66</v>
      </c>
      <c r="E28" s="102">
        <v>0.83</v>
      </c>
    </row>
    <row r="29" spans="1:5" x14ac:dyDescent="0.35">
      <c r="A29" s="399"/>
      <c r="B29" s="407" t="s">
        <v>68</v>
      </c>
      <c r="C29" s="51">
        <v>30</v>
      </c>
      <c r="D29" s="52" t="s">
        <v>14</v>
      </c>
      <c r="E29" s="101">
        <v>0.83</v>
      </c>
    </row>
    <row r="30" spans="1:5" ht="16" thickBot="1" x14ac:dyDescent="0.4">
      <c r="A30" s="399"/>
      <c r="B30" s="409"/>
      <c r="C30" s="55">
        <v>30</v>
      </c>
      <c r="D30" s="56" t="s">
        <v>15</v>
      </c>
      <c r="E30" s="98">
        <v>0.83</v>
      </c>
    </row>
    <row r="31" spans="1:5" ht="16" thickBot="1" x14ac:dyDescent="0.4">
      <c r="A31" s="399"/>
      <c r="B31" s="57" t="s">
        <v>69</v>
      </c>
      <c r="C31" s="58">
        <v>26</v>
      </c>
      <c r="D31" s="59" t="s">
        <v>16</v>
      </c>
      <c r="E31" s="102">
        <v>0.83</v>
      </c>
    </row>
    <row r="32" spans="1:5" ht="16" thickBot="1" x14ac:dyDescent="0.4">
      <c r="A32" s="399"/>
      <c r="B32" s="62" t="s">
        <v>70</v>
      </c>
      <c r="C32" s="63">
        <v>27</v>
      </c>
      <c r="D32" s="64" t="s">
        <v>17</v>
      </c>
      <c r="E32" s="103">
        <v>0.83</v>
      </c>
    </row>
    <row r="33" spans="1:5" ht="16" thickBot="1" x14ac:dyDescent="0.4">
      <c r="A33" s="399"/>
      <c r="B33" s="57" t="s">
        <v>71</v>
      </c>
      <c r="C33" s="58">
        <v>25</v>
      </c>
      <c r="D33" s="59" t="s">
        <v>92</v>
      </c>
      <c r="E33" s="102">
        <v>0.83</v>
      </c>
    </row>
    <row r="34" spans="1:5" ht="16" thickBot="1" x14ac:dyDescent="0.4">
      <c r="A34" s="399"/>
      <c r="B34" s="62" t="s">
        <v>72</v>
      </c>
      <c r="C34" s="63">
        <v>22</v>
      </c>
      <c r="D34" s="64" t="s">
        <v>18</v>
      </c>
      <c r="E34" s="103">
        <v>0.83</v>
      </c>
    </row>
    <row r="35" spans="1:5" x14ac:dyDescent="0.35">
      <c r="A35" s="399"/>
      <c r="B35" s="407" t="s">
        <v>73</v>
      </c>
      <c r="C35" s="28">
        <v>34</v>
      </c>
      <c r="D35" s="43" t="s">
        <v>141</v>
      </c>
      <c r="E35" s="96">
        <v>0.83</v>
      </c>
    </row>
    <row r="36" spans="1:5" x14ac:dyDescent="0.35">
      <c r="A36" s="399"/>
      <c r="B36" s="408"/>
      <c r="C36" s="32">
        <v>34</v>
      </c>
      <c r="D36" s="45" t="s">
        <v>19</v>
      </c>
      <c r="E36" s="97">
        <v>0.83</v>
      </c>
    </row>
    <row r="37" spans="1:5" x14ac:dyDescent="0.35">
      <c r="A37" s="399"/>
      <c r="B37" s="408"/>
      <c r="C37" s="32">
        <v>34</v>
      </c>
      <c r="D37" s="45" t="s">
        <v>20</v>
      </c>
      <c r="E37" s="97">
        <v>0.83</v>
      </c>
    </row>
    <row r="38" spans="1:5" x14ac:dyDescent="0.35">
      <c r="A38" s="399"/>
      <c r="B38" s="408"/>
      <c r="C38" s="32">
        <v>34</v>
      </c>
      <c r="D38" s="45" t="s">
        <v>21</v>
      </c>
      <c r="E38" s="97">
        <v>0.83</v>
      </c>
    </row>
    <row r="39" spans="1:5" x14ac:dyDescent="0.35">
      <c r="A39" s="399"/>
      <c r="B39" s="408"/>
      <c r="C39" s="32">
        <v>34</v>
      </c>
      <c r="D39" s="45" t="s">
        <v>22</v>
      </c>
      <c r="E39" s="97">
        <v>0.83</v>
      </c>
    </row>
    <row r="40" spans="1:5" x14ac:dyDescent="0.35">
      <c r="A40" s="399"/>
      <c r="B40" s="408"/>
      <c r="C40" s="32">
        <v>34</v>
      </c>
      <c r="D40" s="45" t="s">
        <v>142</v>
      </c>
      <c r="E40" s="97">
        <v>0.83</v>
      </c>
    </row>
    <row r="41" spans="1:5" x14ac:dyDescent="0.35">
      <c r="A41" s="399"/>
      <c r="B41" s="408"/>
      <c r="C41" s="32">
        <v>34</v>
      </c>
      <c r="D41" s="45" t="s">
        <v>23</v>
      </c>
      <c r="E41" s="97">
        <v>0.83</v>
      </c>
    </row>
    <row r="42" spans="1:5" x14ac:dyDescent="0.35">
      <c r="A42" s="399"/>
      <c r="B42" s="408"/>
      <c r="C42" s="32">
        <v>34</v>
      </c>
      <c r="D42" s="45" t="s">
        <v>24</v>
      </c>
      <c r="E42" s="97">
        <v>0.83</v>
      </c>
    </row>
    <row r="43" spans="1:5" x14ac:dyDescent="0.35">
      <c r="A43" s="399"/>
      <c r="B43" s="408"/>
      <c r="C43" s="32">
        <v>34</v>
      </c>
      <c r="D43" s="45" t="s">
        <v>25</v>
      </c>
      <c r="E43" s="97">
        <v>0.83</v>
      </c>
    </row>
    <row r="44" spans="1:5" ht="16" thickBot="1" x14ac:dyDescent="0.4">
      <c r="A44" s="399"/>
      <c r="B44" s="409"/>
      <c r="C44" s="36">
        <v>34</v>
      </c>
      <c r="D44" s="44" t="s">
        <v>26</v>
      </c>
      <c r="E44" s="99">
        <v>0.83</v>
      </c>
    </row>
    <row r="45" spans="1:5" x14ac:dyDescent="0.35">
      <c r="A45" s="399"/>
      <c r="B45" s="407" t="s">
        <v>74</v>
      </c>
      <c r="C45" s="51">
        <v>23</v>
      </c>
      <c r="D45" s="52" t="s">
        <v>29</v>
      </c>
      <c r="E45" s="101">
        <v>0.83</v>
      </c>
    </row>
    <row r="46" spans="1:5" x14ac:dyDescent="0.35">
      <c r="A46" s="399"/>
      <c r="B46" s="408"/>
      <c r="C46" s="32">
        <v>23</v>
      </c>
      <c r="D46" s="45" t="s">
        <v>30</v>
      </c>
      <c r="E46" s="97">
        <v>0.83</v>
      </c>
    </row>
    <row r="47" spans="1:5" x14ac:dyDescent="0.35">
      <c r="A47" s="399"/>
      <c r="B47" s="408"/>
      <c r="C47" s="32">
        <v>23</v>
      </c>
      <c r="D47" s="45" t="s">
        <v>31</v>
      </c>
      <c r="E47" s="97">
        <v>0.83</v>
      </c>
    </row>
    <row r="48" spans="1:5" x14ac:dyDescent="0.35">
      <c r="A48" s="399"/>
      <c r="B48" s="408"/>
      <c r="C48" s="32">
        <v>23</v>
      </c>
      <c r="D48" s="45" t="s">
        <v>32</v>
      </c>
      <c r="E48" s="97">
        <v>0.83</v>
      </c>
    </row>
    <row r="49" spans="1:5" x14ac:dyDescent="0.35">
      <c r="A49" s="399"/>
      <c r="B49" s="408"/>
      <c r="C49" s="32">
        <v>23</v>
      </c>
      <c r="D49" s="45" t="s">
        <v>33</v>
      </c>
      <c r="E49" s="97">
        <v>0.83</v>
      </c>
    </row>
    <row r="50" spans="1:5" x14ac:dyDescent="0.35">
      <c r="A50" s="399"/>
      <c r="B50" s="408"/>
      <c r="C50" s="32">
        <v>23</v>
      </c>
      <c r="D50" s="45" t="s">
        <v>34</v>
      </c>
      <c r="E50" s="97">
        <v>0.83</v>
      </c>
    </row>
    <row r="51" spans="1:5" ht="16" thickBot="1" x14ac:dyDescent="0.4">
      <c r="A51" s="399"/>
      <c r="B51" s="409"/>
      <c r="C51" s="55">
        <v>23</v>
      </c>
      <c r="D51" s="56" t="s">
        <v>35</v>
      </c>
      <c r="E51" s="98">
        <v>0.83</v>
      </c>
    </row>
    <row r="52" spans="1:5" x14ac:dyDescent="0.35">
      <c r="A52" s="399"/>
      <c r="B52" s="401" t="s">
        <v>77</v>
      </c>
      <c r="C52" s="28">
        <v>24</v>
      </c>
      <c r="D52" s="43" t="s">
        <v>36</v>
      </c>
      <c r="E52" s="96"/>
    </row>
    <row r="53" spans="1:5" ht="16" thickBot="1" x14ac:dyDescent="0.4">
      <c r="A53" s="399"/>
      <c r="B53" s="402"/>
      <c r="C53" s="36">
        <v>24</v>
      </c>
      <c r="D53" s="44" t="s">
        <v>37</v>
      </c>
      <c r="E53" s="99"/>
    </row>
    <row r="54" spans="1:5" x14ac:dyDescent="0.35">
      <c r="A54" s="399"/>
      <c r="B54" s="407" t="s">
        <v>78</v>
      </c>
      <c r="C54" s="67">
        <v>24</v>
      </c>
      <c r="D54" s="52" t="s">
        <v>57</v>
      </c>
      <c r="E54" s="101">
        <v>0.83</v>
      </c>
    </row>
    <row r="55" spans="1:5" x14ac:dyDescent="0.35">
      <c r="A55" s="399"/>
      <c r="B55" s="408"/>
      <c r="C55" s="22">
        <v>24</v>
      </c>
      <c r="D55" s="45" t="s">
        <v>58</v>
      </c>
      <c r="E55" s="97">
        <v>0.83</v>
      </c>
    </row>
    <row r="56" spans="1:5" x14ac:dyDescent="0.35">
      <c r="A56" s="399"/>
      <c r="B56" s="408"/>
      <c r="C56" s="22">
        <v>24</v>
      </c>
      <c r="D56" s="45" t="s">
        <v>59</v>
      </c>
      <c r="E56" s="97"/>
    </row>
    <row r="57" spans="1:5" x14ac:dyDescent="0.35">
      <c r="A57" s="399"/>
      <c r="B57" s="408"/>
      <c r="C57" s="22">
        <v>24</v>
      </c>
      <c r="D57" s="45" t="s">
        <v>60</v>
      </c>
      <c r="E57" s="97"/>
    </row>
    <row r="58" spans="1:5" x14ac:dyDescent="0.35">
      <c r="A58" s="399"/>
      <c r="B58" s="408"/>
      <c r="C58" s="22">
        <v>24</v>
      </c>
      <c r="D58" s="45" t="s">
        <v>61</v>
      </c>
      <c r="E58" s="97">
        <v>0.83</v>
      </c>
    </row>
    <row r="59" spans="1:5" x14ac:dyDescent="0.35">
      <c r="A59" s="399"/>
      <c r="B59" s="408"/>
      <c r="C59" s="22">
        <v>24</v>
      </c>
      <c r="D59" s="45" t="s">
        <v>62</v>
      </c>
      <c r="E59" s="97">
        <v>0.83</v>
      </c>
    </row>
    <row r="60" spans="1:5" ht="16" thickBot="1" x14ac:dyDescent="0.4">
      <c r="A60" s="400"/>
      <c r="B60" s="409"/>
      <c r="C60" s="68">
        <v>24</v>
      </c>
      <c r="D60" s="56" t="s">
        <v>63</v>
      </c>
      <c r="E60" s="98">
        <v>0.83</v>
      </c>
    </row>
    <row r="61" spans="1:5" ht="16" customHeight="1" thickBot="1" x14ac:dyDescent="0.4">
      <c r="A61" s="398" t="s">
        <v>49</v>
      </c>
      <c r="B61" s="69" t="s">
        <v>79</v>
      </c>
      <c r="C61" s="58">
        <v>25</v>
      </c>
      <c r="D61" s="59" t="s">
        <v>38</v>
      </c>
      <c r="E61" s="102">
        <v>0.83</v>
      </c>
    </row>
    <row r="62" spans="1:5" ht="16" thickBot="1" x14ac:dyDescent="0.4">
      <c r="A62" s="399"/>
      <c r="B62" s="70" t="s">
        <v>80</v>
      </c>
      <c r="C62" s="63">
        <v>25</v>
      </c>
      <c r="D62" s="64" t="s">
        <v>96</v>
      </c>
      <c r="E62" s="103">
        <v>0.83</v>
      </c>
    </row>
    <row r="63" spans="1:5" ht="16" thickBot="1" x14ac:dyDescent="0.4">
      <c r="A63" s="399"/>
      <c r="B63" s="69" t="s">
        <v>81</v>
      </c>
      <c r="C63" s="58">
        <v>25</v>
      </c>
      <c r="D63" s="59" t="s">
        <v>39</v>
      </c>
      <c r="E63" s="102">
        <v>0.83</v>
      </c>
    </row>
    <row r="64" spans="1:5" ht="16" thickBot="1" x14ac:dyDescent="0.4">
      <c r="A64" s="399"/>
      <c r="B64" s="70" t="s">
        <v>82</v>
      </c>
      <c r="C64" s="71">
        <v>25</v>
      </c>
      <c r="D64" s="64" t="s">
        <v>40</v>
      </c>
      <c r="E64" s="103">
        <v>0.83</v>
      </c>
    </row>
    <row r="65" spans="1:5" ht="16" thickBot="1" x14ac:dyDescent="0.4">
      <c r="A65" s="399"/>
      <c r="B65" s="69" t="s">
        <v>83</v>
      </c>
      <c r="C65" s="72">
        <v>35</v>
      </c>
      <c r="D65" s="59" t="s">
        <v>48</v>
      </c>
      <c r="E65" s="102">
        <v>0.83</v>
      </c>
    </row>
    <row r="66" spans="1:5" ht="16" thickBot="1" x14ac:dyDescent="0.4">
      <c r="A66" s="399"/>
      <c r="B66" s="70" t="s">
        <v>84</v>
      </c>
      <c r="C66" s="71">
        <v>33</v>
      </c>
      <c r="D66" s="64" t="s">
        <v>41</v>
      </c>
      <c r="E66" s="103">
        <v>0.83</v>
      </c>
    </row>
    <row r="67" spans="1:5" ht="16" thickBot="1" x14ac:dyDescent="0.4">
      <c r="A67" s="399"/>
      <c r="B67" s="69" t="s">
        <v>85</v>
      </c>
      <c r="C67" s="72">
        <v>38</v>
      </c>
      <c r="D67" s="59" t="s">
        <v>42</v>
      </c>
      <c r="E67" s="102">
        <v>0.83</v>
      </c>
    </row>
    <row r="68" spans="1:5" ht="16" thickBot="1" x14ac:dyDescent="0.4">
      <c r="A68" s="400"/>
      <c r="B68" s="73" t="s">
        <v>86</v>
      </c>
      <c r="C68" s="74">
        <v>25</v>
      </c>
      <c r="D68" s="75" t="s">
        <v>43</v>
      </c>
      <c r="E68" s="104">
        <v>0.83</v>
      </c>
    </row>
    <row r="69" spans="1:5" ht="16" thickBot="1" x14ac:dyDescent="0.4"/>
    <row r="70" spans="1:5" ht="16" thickBot="1" x14ac:dyDescent="0.4">
      <c r="C70" s="105" t="s">
        <v>64</v>
      </c>
      <c r="D70" s="106" t="s">
        <v>101</v>
      </c>
      <c r="E70" s="132" t="s">
        <v>105</v>
      </c>
    </row>
    <row r="71" spans="1:5" x14ac:dyDescent="0.35">
      <c r="C71" s="115">
        <v>32</v>
      </c>
      <c r="D71" s="116" t="s">
        <v>90</v>
      </c>
      <c r="E71" s="20">
        <v>0.83</v>
      </c>
    </row>
    <row r="72" spans="1:5" ht="16" thickBot="1" x14ac:dyDescent="0.4">
      <c r="C72" s="117"/>
      <c r="D72" s="118" t="s">
        <v>44</v>
      </c>
      <c r="E72" s="68">
        <v>0.83</v>
      </c>
    </row>
    <row r="73" spans="1:5" ht="16" thickBot="1" x14ac:dyDescent="0.4">
      <c r="C73" s="119"/>
      <c r="D73" s="120" t="s">
        <v>45</v>
      </c>
      <c r="E73" s="11">
        <v>0.83</v>
      </c>
    </row>
    <row r="74" spans="1:5" x14ac:dyDescent="0.35">
      <c r="C74" s="115">
        <v>49</v>
      </c>
      <c r="D74" s="116" t="s">
        <v>9</v>
      </c>
      <c r="E74" s="67"/>
    </row>
    <row r="75" spans="1:5" x14ac:dyDescent="0.35">
      <c r="C75" s="121">
        <v>29</v>
      </c>
      <c r="D75" s="122" t="s">
        <v>145</v>
      </c>
      <c r="E75" s="22"/>
    </row>
    <row r="76" spans="1:5" x14ac:dyDescent="0.35">
      <c r="C76" s="121">
        <v>28</v>
      </c>
      <c r="D76" s="122" t="s">
        <v>146</v>
      </c>
      <c r="E76" s="22">
        <v>0.83</v>
      </c>
    </row>
    <row r="77" spans="1:5" x14ac:dyDescent="0.35">
      <c r="C77" s="121">
        <v>21</v>
      </c>
      <c r="D77" s="122" t="s">
        <v>46</v>
      </c>
      <c r="E77" s="22">
        <v>0.83</v>
      </c>
    </row>
    <row r="78" spans="1:5" x14ac:dyDescent="0.35">
      <c r="C78" s="121">
        <v>30</v>
      </c>
      <c r="D78" s="122" t="s">
        <v>91</v>
      </c>
      <c r="E78" s="22">
        <v>0.83</v>
      </c>
    </row>
    <row r="79" spans="1:5" x14ac:dyDescent="0.35">
      <c r="C79" s="121">
        <v>26</v>
      </c>
      <c r="D79" s="122" t="s">
        <v>16</v>
      </c>
      <c r="E79" s="22">
        <v>0.83</v>
      </c>
    </row>
    <row r="80" spans="1:5" x14ac:dyDescent="0.35">
      <c r="C80" s="121">
        <v>27</v>
      </c>
      <c r="D80" s="122" t="s">
        <v>17</v>
      </c>
      <c r="E80" s="22">
        <v>0.83</v>
      </c>
    </row>
    <row r="81" spans="3:5" x14ac:dyDescent="0.35">
      <c r="C81" s="121">
        <v>25</v>
      </c>
      <c r="D81" s="122" t="s">
        <v>92</v>
      </c>
      <c r="E81" s="22">
        <v>0.83</v>
      </c>
    </row>
    <row r="82" spans="3:5" x14ac:dyDescent="0.35">
      <c r="C82" s="121">
        <v>22</v>
      </c>
      <c r="D82" s="122" t="s">
        <v>18</v>
      </c>
      <c r="E82" s="22">
        <v>0.83</v>
      </c>
    </row>
    <row r="83" spans="3:5" x14ac:dyDescent="0.35">
      <c r="C83" s="121">
        <v>34</v>
      </c>
      <c r="D83" s="122" t="s">
        <v>93</v>
      </c>
      <c r="E83" s="22">
        <v>0.83</v>
      </c>
    </row>
    <row r="84" spans="3:5" x14ac:dyDescent="0.35">
      <c r="C84" s="121">
        <v>23</v>
      </c>
      <c r="D84" s="122" t="s">
        <v>94</v>
      </c>
      <c r="E84" s="22">
        <v>0.83</v>
      </c>
    </row>
    <row r="85" spans="3:5" x14ac:dyDescent="0.35">
      <c r="C85" s="121">
        <v>24</v>
      </c>
      <c r="D85" s="122" t="s">
        <v>95</v>
      </c>
      <c r="E85" s="22">
        <v>0.83</v>
      </c>
    </row>
    <row r="86" spans="3:5" ht="16" thickBot="1" x14ac:dyDescent="0.4">
      <c r="C86" s="123"/>
      <c r="D86" s="124" t="s">
        <v>47</v>
      </c>
      <c r="E86" s="68">
        <v>0.83</v>
      </c>
    </row>
    <row r="87" spans="3:5" x14ac:dyDescent="0.35">
      <c r="C87" s="115">
        <v>25</v>
      </c>
      <c r="D87" s="116" t="s">
        <v>38</v>
      </c>
      <c r="E87" s="20">
        <v>0.83</v>
      </c>
    </row>
    <row r="88" spans="3:5" x14ac:dyDescent="0.35">
      <c r="C88" s="121">
        <v>25</v>
      </c>
      <c r="D88" s="122" t="s">
        <v>96</v>
      </c>
      <c r="E88" s="22">
        <v>0.83</v>
      </c>
    </row>
    <row r="89" spans="3:5" x14ac:dyDescent="0.35">
      <c r="C89" s="121">
        <v>25</v>
      </c>
      <c r="D89" s="122" t="s">
        <v>39</v>
      </c>
      <c r="E89" s="22">
        <v>0.83</v>
      </c>
    </row>
    <row r="90" spans="3:5" x14ac:dyDescent="0.35">
      <c r="C90" s="121">
        <v>25</v>
      </c>
      <c r="D90" s="122" t="s">
        <v>40</v>
      </c>
      <c r="E90" s="22">
        <v>0.83</v>
      </c>
    </row>
    <row r="91" spans="3:5" x14ac:dyDescent="0.35">
      <c r="C91" s="121">
        <v>35</v>
      </c>
      <c r="D91" s="122" t="s">
        <v>48</v>
      </c>
      <c r="E91" s="22">
        <v>0.83</v>
      </c>
    </row>
    <row r="92" spans="3:5" x14ac:dyDescent="0.35">
      <c r="C92" s="121">
        <v>33</v>
      </c>
      <c r="D92" s="122" t="s">
        <v>41</v>
      </c>
      <c r="E92" s="22">
        <v>0.83</v>
      </c>
    </row>
    <row r="93" spans="3:5" x14ac:dyDescent="0.35">
      <c r="C93" s="121">
        <v>38</v>
      </c>
      <c r="D93" s="122" t="s">
        <v>147</v>
      </c>
      <c r="E93" s="22">
        <v>0.83</v>
      </c>
    </row>
    <row r="94" spans="3:5" x14ac:dyDescent="0.35">
      <c r="C94" s="121"/>
      <c r="D94" s="122" t="s">
        <v>43</v>
      </c>
      <c r="E94" s="22">
        <v>0.83</v>
      </c>
    </row>
    <row r="95" spans="3:5" ht="16" thickBot="1" x14ac:dyDescent="0.4">
      <c r="C95" s="117"/>
      <c r="D95" s="118" t="s">
        <v>49</v>
      </c>
      <c r="E95" s="24">
        <v>0.83</v>
      </c>
    </row>
    <row r="96" spans="3:5" ht="16" thickBot="1" x14ac:dyDescent="0.4">
      <c r="C96" s="125"/>
      <c r="D96" s="126" t="s">
        <v>100</v>
      </c>
      <c r="E96" s="18">
        <v>0.83</v>
      </c>
    </row>
  </sheetData>
  <mergeCells count="17">
    <mergeCell ref="A1:E1"/>
    <mergeCell ref="A4:A10"/>
    <mergeCell ref="B4:B8"/>
    <mergeCell ref="B9:B10"/>
    <mergeCell ref="A11:A22"/>
    <mergeCell ref="B11:B12"/>
    <mergeCell ref="B13:B22"/>
    <mergeCell ref="G3:O13"/>
    <mergeCell ref="A61:A68"/>
    <mergeCell ref="B26:B27"/>
    <mergeCell ref="B24:B25"/>
    <mergeCell ref="B29:B30"/>
    <mergeCell ref="B35:B44"/>
    <mergeCell ref="B45:B51"/>
    <mergeCell ref="B52:B53"/>
    <mergeCell ref="B54:B60"/>
    <mergeCell ref="A23:A60"/>
  </mergeCell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C6FCC9F3-DE66-4D4F-A93A-5C4D8921D7CE}">
            <xm:f>'General Input'!$B$4="Hybrid"</xm:f>
            <x14:dxf>
              <fill>
                <patternFill>
                  <bgColor theme="0" tint="-0.24994659260841701"/>
                </patternFill>
              </fill>
            </x14:dxf>
          </x14:cfRule>
          <xm:sqref>C11:E12 C52:E53</xm:sqref>
        </x14:conditionalFormatting>
        <x14:conditionalFormatting xmlns:xm="http://schemas.microsoft.com/office/excel/2006/main">
          <x14:cfRule type="expression" priority="2" id="{9B858D53-105A-423E-BB78-455865A6B09E}">
            <xm:f>'General Input'!$B$4="Traditional"</xm:f>
            <x14:dxf>
              <fill>
                <patternFill>
                  <bgColor theme="0" tint="-0.24994659260841701"/>
                </patternFill>
              </fill>
            </x14:dxf>
          </x14:cfRule>
          <xm:sqref>C13:E22 C54:E60</xm:sqref>
        </x14:conditionalFormatting>
        <x14:conditionalFormatting xmlns:xm="http://schemas.microsoft.com/office/excel/2006/main">
          <x14:cfRule type="expression" priority="3" id="{7BC0439E-9C4E-468B-97C7-D789511959C5}">
            <xm:f>'General Input'!$B$3="Hybrid"</xm:f>
            <x14:dxf>
              <fill>
                <patternFill>
                  <bgColor rgb="FFFF0000"/>
                </patternFill>
              </fill>
            </x14:dxf>
          </x14:cfRule>
          <xm:sqref>E11:E12 E52:E53</xm:sqref>
        </x14:conditionalFormatting>
        <x14:conditionalFormatting xmlns:xm="http://schemas.microsoft.com/office/excel/2006/main">
          <x14:cfRule type="expression" priority="4" id="{CD01BA17-7980-45D0-994E-595C38FF2BC9}">
            <xm:f>'General Input'!$B$3="Traditional"</xm:f>
            <x14:dxf>
              <fill>
                <patternFill>
                  <bgColor rgb="FFFF0000"/>
                </patternFill>
              </fill>
            </x14:dxf>
          </x14:cfRule>
          <xm:sqref>E13:E22 E54:E60</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420E5-5FCC-4E24-8569-451DF4182CF6}">
  <sheetPr>
    <tabColor theme="0"/>
  </sheetPr>
  <dimension ref="A1:E138"/>
  <sheetViews>
    <sheetView zoomScale="70" zoomScaleNormal="70" workbookViewId="0">
      <selection sqref="A1:E1"/>
    </sheetView>
  </sheetViews>
  <sheetFormatPr defaultRowHeight="15.5" x14ac:dyDescent="0.35"/>
  <cols>
    <col min="1" max="1" width="14.7265625" style="163" customWidth="1"/>
    <col min="2" max="2" width="34.453125" style="2" bestFit="1" customWidth="1"/>
    <col min="3" max="3" width="11.81640625" style="2" bestFit="1" customWidth="1"/>
    <col min="4" max="4" width="13.08984375" style="3" bestFit="1" customWidth="1"/>
    <col min="5" max="5" width="130" style="2" customWidth="1"/>
    <col min="6" max="16384" width="8.7265625" style="2"/>
  </cols>
  <sheetData>
    <row r="1" spans="1:5" ht="35" customHeight="1" thickBot="1" x14ac:dyDescent="0.4">
      <c r="A1" s="426" t="s">
        <v>178</v>
      </c>
      <c r="B1" s="427"/>
      <c r="C1" s="427"/>
      <c r="D1" s="427"/>
      <c r="E1" s="428"/>
    </row>
    <row r="2" spans="1:5" ht="16" thickBot="1" x14ac:dyDescent="0.4"/>
    <row r="3" spans="1:5" ht="15" customHeight="1" thickBot="1" x14ac:dyDescent="0.4">
      <c r="A3" s="423" t="s">
        <v>179</v>
      </c>
      <c r="B3" s="228" t="s">
        <v>180</v>
      </c>
      <c r="C3" s="229" t="s">
        <v>181</v>
      </c>
      <c r="D3" s="229" t="s">
        <v>182</v>
      </c>
      <c r="E3" s="230" t="s">
        <v>183</v>
      </c>
    </row>
    <row r="4" spans="1:5" x14ac:dyDescent="0.35">
      <c r="A4" s="424"/>
      <c r="B4" s="208" t="s">
        <v>189</v>
      </c>
      <c r="C4" s="209"/>
      <c r="D4" s="209" t="s">
        <v>190</v>
      </c>
      <c r="E4" s="210" t="s">
        <v>418</v>
      </c>
    </row>
    <row r="5" spans="1:5" x14ac:dyDescent="0.35">
      <c r="A5" s="424"/>
      <c r="B5" s="170" t="s">
        <v>191</v>
      </c>
      <c r="C5" s="160">
        <v>80</v>
      </c>
      <c r="D5" s="160" t="s">
        <v>431</v>
      </c>
      <c r="E5" s="171" t="s">
        <v>419</v>
      </c>
    </row>
    <row r="6" spans="1:5" x14ac:dyDescent="0.35">
      <c r="A6" s="424"/>
      <c r="B6" s="170" t="s">
        <v>192</v>
      </c>
      <c r="C6" s="160">
        <v>2</v>
      </c>
      <c r="D6" s="160" t="s">
        <v>431</v>
      </c>
      <c r="E6" s="211" t="s">
        <v>390</v>
      </c>
    </row>
    <row r="7" spans="1:5" x14ac:dyDescent="0.35">
      <c r="A7" s="424"/>
      <c r="B7" s="170" t="s">
        <v>193</v>
      </c>
      <c r="C7" s="172">
        <v>1</v>
      </c>
      <c r="D7" s="172" t="s">
        <v>194</v>
      </c>
      <c r="E7" s="171" t="s">
        <v>420</v>
      </c>
    </row>
    <row r="8" spans="1:5" x14ac:dyDescent="0.35">
      <c r="A8" s="424"/>
      <c r="B8" s="170" t="s">
        <v>195</v>
      </c>
      <c r="C8" s="161">
        <v>1.4</v>
      </c>
      <c r="D8" s="161" t="s">
        <v>194</v>
      </c>
      <c r="E8" s="171" t="s">
        <v>421</v>
      </c>
    </row>
    <row r="9" spans="1:5" x14ac:dyDescent="0.35">
      <c r="A9" s="424"/>
      <c r="B9" s="170" t="s">
        <v>196</v>
      </c>
      <c r="C9" s="160">
        <v>300</v>
      </c>
      <c r="D9" s="160" t="s">
        <v>197</v>
      </c>
      <c r="E9" s="171" t="s">
        <v>422</v>
      </c>
    </row>
    <row r="10" spans="1:5" x14ac:dyDescent="0.35">
      <c r="A10" s="424"/>
      <c r="B10" s="170" t="s">
        <v>198</v>
      </c>
      <c r="C10" s="160">
        <v>1934</v>
      </c>
      <c r="D10" s="160" t="s">
        <v>431</v>
      </c>
      <c r="E10" s="171" t="s">
        <v>423</v>
      </c>
    </row>
    <row r="11" spans="1:5" ht="14.4" customHeight="1" x14ac:dyDescent="0.35">
      <c r="A11" s="424"/>
      <c r="B11" s="170" t="s">
        <v>199</v>
      </c>
      <c r="C11" s="160">
        <v>500</v>
      </c>
      <c r="D11" s="160" t="s">
        <v>200</v>
      </c>
      <c r="E11" s="171" t="s">
        <v>201</v>
      </c>
    </row>
    <row r="12" spans="1:5" ht="14.4" customHeight="1" x14ac:dyDescent="0.35">
      <c r="A12" s="424"/>
      <c r="B12" s="170" t="s">
        <v>184</v>
      </c>
      <c r="C12" s="160">
        <v>1</v>
      </c>
      <c r="D12" s="160" t="s">
        <v>431</v>
      </c>
      <c r="E12" s="171" t="s">
        <v>185</v>
      </c>
    </row>
    <row r="13" spans="1:5" ht="14.4" customHeight="1" x14ac:dyDescent="0.35">
      <c r="A13" s="424"/>
      <c r="B13" s="170" t="s">
        <v>186</v>
      </c>
      <c r="C13" s="173">
        <v>0</v>
      </c>
      <c r="D13" s="173" t="s">
        <v>187</v>
      </c>
      <c r="E13" s="171" t="s">
        <v>188</v>
      </c>
    </row>
    <row r="14" spans="1:5" ht="14.4" customHeight="1" thickBot="1" x14ac:dyDescent="0.4">
      <c r="A14" s="425"/>
      <c r="B14" s="174" t="s">
        <v>202</v>
      </c>
      <c r="C14" s="175">
        <v>1</v>
      </c>
      <c r="D14" s="175" t="s">
        <v>431</v>
      </c>
      <c r="E14" s="176" t="s">
        <v>203</v>
      </c>
    </row>
    <row r="15" spans="1:5" ht="14.4" customHeight="1" thickBot="1" x14ac:dyDescent="0.4">
      <c r="A15" s="162"/>
      <c r="C15" s="3"/>
      <c r="E15" s="177"/>
    </row>
    <row r="16" spans="1:5" ht="14.4" customHeight="1" x14ac:dyDescent="0.35">
      <c r="A16" s="429" t="s">
        <v>204</v>
      </c>
      <c r="B16" s="233" t="s">
        <v>180</v>
      </c>
      <c r="C16" s="231" t="s">
        <v>181</v>
      </c>
      <c r="D16" s="231" t="s">
        <v>182</v>
      </c>
      <c r="E16" s="232" t="s">
        <v>183</v>
      </c>
    </row>
    <row r="17" spans="1:5" ht="14.4" customHeight="1" x14ac:dyDescent="0.35">
      <c r="A17" s="430"/>
      <c r="B17" s="178" t="s">
        <v>205</v>
      </c>
      <c r="C17" s="179">
        <v>0.2</v>
      </c>
      <c r="D17" s="179" t="s">
        <v>187</v>
      </c>
      <c r="E17" s="180" t="s">
        <v>424</v>
      </c>
    </row>
    <row r="18" spans="1:5" ht="14.4" customHeight="1" x14ac:dyDescent="0.35">
      <c r="A18" s="430"/>
      <c r="B18" s="178" t="s">
        <v>206</v>
      </c>
      <c r="C18" s="160">
        <v>20</v>
      </c>
      <c r="D18" s="160" t="s">
        <v>207</v>
      </c>
      <c r="E18" s="180" t="s">
        <v>427</v>
      </c>
    </row>
    <row r="19" spans="1:5" ht="14.4" customHeight="1" x14ac:dyDescent="0.35">
      <c r="A19" s="430"/>
      <c r="B19" s="178" t="s">
        <v>208</v>
      </c>
      <c r="C19" s="179">
        <v>0.05</v>
      </c>
      <c r="D19" s="179" t="s">
        <v>187</v>
      </c>
      <c r="E19" s="180" t="s">
        <v>426</v>
      </c>
    </row>
    <row r="20" spans="1:5" ht="14.4" customHeight="1" thickBot="1" x14ac:dyDescent="0.4">
      <c r="A20" s="431"/>
      <c r="B20" s="181" t="s">
        <v>209</v>
      </c>
      <c r="C20" s="182">
        <v>0.02</v>
      </c>
      <c r="D20" s="182" t="s">
        <v>187</v>
      </c>
      <c r="E20" s="183" t="s">
        <v>425</v>
      </c>
    </row>
    <row r="21" spans="1:5" ht="14.4" customHeight="1" thickBot="1" x14ac:dyDescent="0.4"/>
    <row r="22" spans="1:5" ht="14.4" customHeight="1" x14ac:dyDescent="0.35">
      <c r="A22" s="432" t="s">
        <v>210</v>
      </c>
      <c r="B22" s="233" t="s">
        <v>180</v>
      </c>
      <c r="C22" s="231" t="s">
        <v>181</v>
      </c>
      <c r="D22" s="231" t="s">
        <v>182</v>
      </c>
      <c r="E22" s="232" t="s">
        <v>183</v>
      </c>
    </row>
    <row r="23" spans="1:5" ht="14.4" customHeight="1" x14ac:dyDescent="0.35">
      <c r="A23" s="433"/>
      <c r="B23" s="178" t="s">
        <v>211</v>
      </c>
      <c r="C23" s="160">
        <v>10</v>
      </c>
      <c r="D23" s="160" t="s">
        <v>207</v>
      </c>
      <c r="E23" s="180" t="s">
        <v>428</v>
      </c>
    </row>
    <row r="24" spans="1:5" ht="14.4" customHeight="1" x14ac:dyDescent="0.35">
      <c r="A24" s="433"/>
      <c r="B24" s="178" t="s">
        <v>212</v>
      </c>
      <c r="C24" s="179">
        <v>0.03</v>
      </c>
      <c r="D24" s="179" t="s">
        <v>187</v>
      </c>
      <c r="E24" s="180" t="s">
        <v>188</v>
      </c>
    </row>
    <row r="25" spans="1:5" ht="14.4" customHeight="1" x14ac:dyDescent="0.35">
      <c r="A25" s="433"/>
      <c r="B25" s="178" t="s">
        <v>213</v>
      </c>
      <c r="C25" s="159"/>
      <c r="D25" s="159" t="s">
        <v>190</v>
      </c>
      <c r="E25" s="180" t="s">
        <v>214</v>
      </c>
    </row>
    <row r="26" spans="1:5" ht="14.4" customHeight="1" thickBot="1" x14ac:dyDescent="0.4">
      <c r="A26" s="434"/>
      <c r="B26" s="181" t="s">
        <v>215</v>
      </c>
      <c r="C26" s="175">
        <v>0</v>
      </c>
      <c r="D26" s="175" t="s">
        <v>190</v>
      </c>
      <c r="E26" s="183" t="s">
        <v>216</v>
      </c>
    </row>
    <row r="27" spans="1:5" ht="14.4" customHeight="1" thickBot="1" x14ac:dyDescent="0.4">
      <c r="C27" s="3"/>
    </row>
    <row r="28" spans="1:5" ht="14.4" customHeight="1" x14ac:dyDescent="0.35">
      <c r="A28" s="423" t="s">
        <v>217</v>
      </c>
      <c r="B28" s="233" t="s">
        <v>180</v>
      </c>
      <c r="C28" s="231" t="s">
        <v>181</v>
      </c>
      <c r="D28" s="231" t="s">
        <v>182</v>
      </c>
      <c r="E28" s="232" t="s">
        <v>183</v>
      </c>
    </row>
    <row r="29" spans="1:5" ht="14.4" customHeight="1" x14ac:dyDescent="0.35">
      <c r="A29" s="424"/>
      <c r="B29" s="178" t="s">
        <v>218</v>
      </c>
      <c r="C29" s="160">
        <v>185</v>
      </c>
      <c r="D29" s="160" t="s">
        <v>219</v>
      </c>
      <c r="E29" s="180" t="s">
        <v>429</v>
      </c>
    </row>
    <row r="30" spans="1:5" ht="14.4" customHeight="1" thickBot="1" x14ac:dyDescent="0.4">
      <c r="A30" s="425"/>
      <c r="B30" s="181" t="s">
        <v>220</v>
      </c>
      <c r="C30" s="175">
        <v>2</v>
      </c>
      <c r="D30" s="175" t="s">
        <v>431</v>
      </c>
      <c r="E30" s="183" t="s">
        <v>432</v>
      </c>
    </row>
    <row r="31" spans="1:5" ht="14.4" customHeight="1" thickBot="1" x14ac:dyDescent="0.4">
      <c r="A31" s="162"/>
      <c r="C31" s="3"/>
    </row>
    <row r="32" spans="1:5" ht="14.4" customHeight="1" x14ac:dyDescent="0.35">
      <c r="A32" s="423" t="s">
        <v>221</v>
      </c>
      <c r="B32" s="233" t="s">
        <v>180</v>
      </c>
      <c r="C32" s="231" t="s">
        <v>181</v>
      </c>
      <c r="D32" s="231" t="s">
        <v>182</v>
      </c>
      <c r="E32" s="232" t="s">
        <v>183</v>
      </c>
    </row>
    <row r="33" spans="1:5" ht="14.4" customHeight="1" x14ac:dyDescent="0.35">
      <c r="A33" s="424"/>
      <c r="B33" s="178" t="s">
        <v>222</v>
      </c>
      <c r="C33" s="160">
        <v>35</v>
      </c>
      <c r="D33" s="160" t="s">
        <v>219</v>
      </c>
      <c r="E33" s="180" t="s">
        <v>430</v>
      </c>
    </row>
    <row r="34" spans="1:5" ht="14.4" customHeight="1" thickBot="1" x14ac:dyDescent="0.4">
      <c r="A34" s="425"/>
      <c r="B34" s="181" t="s">
        <v>223</v>
      </c>
      <c r="C34" s="175">
        <v>2</v>
      </c>
      <c r="D34" s="175" t="s">
        <v>431</v>
      </c>
      <c r="E34" s="183" t="s">
        <v>433</v>
      </c>
    </row>
    <row r="35" spans="1:5" ht="14.4" customHeight="1" thickBot="1" x14ac:dyDescent="0.4">
      <c r="C35" s="3"/>
    </row>
    <row r="36" spans="1:5" ht="14.4" customHeight="1" x14ac:dyDescent="0.35">
      <c r="A36" s="423" t="s">
        <v>224</v>
      </c>
      <c r="B36" s="233" t="s">
        <v>180</v>
      </c>
      <c r="C36" s="231" t="s">
        <v>181</v>
      </c>
      <c r="D36" s="231" t="s">
        <v>182</v>
      </c>
      <c r="E36" s="232" t="s">
        <v>183</v>
      </c>
    </row>
    <row r="37" spans="1:5" ht="14.4" customHeight="1" thickBot="1" x14ac:dyDescent="0.4">
      <c r="A37" s="425"/>
      <c r="B37" s="181" t="s">
        <v>225</v>
      </c>
      <c r="C37" s="184">
        <v>0.6</v>
      </c>
      <c r="D37" s="184" t="s">
        <v>226</v>
      </c>
      <c r="E37" s="176" t="s">
        <v>434</v>
      </c>
    </row>
    <row r="38" spans="1:5" ht="14.4" customHeight="1" thickBot="1" x14ac:dyDescent="0.4"/>
    <row r="39" spans="1:5" ht="14.4" customHeight="1" x14ac:dyDescent="0.35">
      <c r="A39" s="432" t="s">
        <v>227</v>
      </c>
      <c r="B39" s="233" t="s">
        <v>180</v>
      </c>
      <c r="C39" s="231" t="s">
        <v>181</v>
      </c>
      <c r="D39" s="231" t="s">
        <v>182</v>
      </c>
      <c r="E39" s="232" t="s">
        <v>183</v>
      </c>
    </row>
    <row r="40" spans="1:5" ht="14.4" customHeight="1" x14ac:dyDescent="0.35">
      <c r="A40" s="433"/>
      <c r="B40" s="178" t="s">
        <v>228</v>
      </c>
      <c r="C40" s="185">
        <v>3.5</v>
      </c>
      <c r="D40" s="185" t="s">
        <v>441</v>
      </c>
      <c r="E40" s="186" t="s">
        <v>467</v>
      </c>
    </row>
    <row r="41" spans="1:5" ht="14.4" customHeight="1" x14ac:dyDescent="0.35">
      <c r="A41" s="433"/>
      <c r="B41" s="178" t="s">
        <v>229</v>
      </c>
      <c r="C41" s="160">
        <v>92.4</v>
      </c>
      <c r="D41" s="160" t="s">
        <v>230</v>
      </c>
      <c r="E41" s="180" t="s">
        <v>436</v>
      </c>
    </row>
    <row r="42" spans="1:5" ht="14.4" customHeight="1" x14ac:dyDescent="0.35">
      <c r="A42" s="433"/>
      <c r="B42" s="178" t="s">
        <v>231</v>
      </c>
      <c r="C42" s="160">
        <v>76.599999999999994</v>
      </c>
      <c r="D42" s="160" t="s">
        <v>230</v>
      </c>
      <c r="E42" s="180" t="s">
        <v>437</v>
      </c>
    </row>
    <row r="43" spans="1:5" ht="14.4" customHeight="1" x14ac:dyDescent="0.35">
      <c r="A43" s="433"/>
      <c r="B43" s="178" t="s">
        <v>232</v>
      </c>
      <c r="C43" s="160">
        <v>80.599999999999994</v>
      </c>
      <c r="D43" s="160" t="s">
        <v>230</v>
      </c>
      <c r="E43" s="180" t="s">
        <v>435</v>
      </c>
    </row>
    <row r="44" spans="1:5" ht="14.4" customHeight="1" x14ac:dyDescent="0.35">
      <c r="A44" s="433"/>
      <c r="B44" s="178" t="s">
        <v>233</v>
      </c>
      <c r="C44" s="160">
        <v>89</v>
      </c>
      <c r="D44" s="160" t="s">
        <v>230</v>
      </c>
      <c r="E44" s="180" t="s">
        <v>438</v>
      </c>
    </row>
    <row r="45" spans="1:5" ht="14.4" customHeight="1" thickBot="1" x14ac:dyDescent="0.4">
      <c r="A45" s="434"/>
      <c r="B45" s="181" t="s">
        <v>234</v>
      </c>
      <c r="C45" s="175">
        <v>82</v>
      </c>
      <c r="D45" s="175" t="s">
        <v>230</v>
      </c>
      <c r="E45" s="183" t="s">
        <v>439</v>
      </c>
    </row>
    <row r="46" spans="1:5" ht="14.4" customHeight="1" thickBot="1" x14ac:dyDescent="0.4"/>
    <row r="47" spans="1:5" ht="14.4" customHeight="1" x14ac:dyDescent="0.35">
      <c r="A47" s="423" t="s">
        <v>235</v>
      </c>
      <c r="B47" s="233" t="s">
        <v>180</v>
      </c>
      <c r="C47" s="231" t="s">
        <v>181</v>
      </c>
      <c r="D47" s="231" t="s">
        <v>182</v>
      </c>
      <c r="E47" s="232" t="s">
        <v>183</v>
      </c>
    </row>
    <row r="48" spans="1:5" ht="14.4" customHeight="1" x14ac:dyDescent="0.35">
      <c r="A48" s="424"/>
      <c r="B48" s="178" t="s">
        <v>236</v>
      </c>
      <c r="C48" s="185">
        <v>2023</v>
      </c>
      <c r="D48" s="185" t="s">
        <v>431</v>
      </c>
      <c r="E48" s="171" t="s">
        <v>237</v>
      </c>
    </row>
    <row r="49" spans="1:5" ht="14.4" customHeight="1" x14ac:dyDescent="0.35">
      <c r="A49" s="424"/>
      <c r="B49" s="178" t="s">
        <v>238</v>
      </c>
      <c r="C49" s="160">
        <v>50</v>
      </c>
      <c r="D49" s="160" t="s">
        <v>431</v>
      </c>
      <c r="E49" s="180" t="s">
        <v>239</v>
      </c>
    </row>
    <row r="50" spans="1:5" ht="14.4" customHeight="1" x14ac:dyDescent="0.35">
      <c r="A50" s="424"/>
      <c r="B50" s="178" t="s">
        <v>240</v>
      </c>
      <c r="C50" s="160">
        <v>21</v>
      </c>
      <c r="D50" s="160" t="s">
        <v>241</v>
      </c>
      <c r="E50" s="180" t="s">
        <v>242</v>
      </c>
    </row>
    <row r="51" spans="1:5" ht="14.4" customHeight="1" thickBot="1" x14ac:dyDescent="0.5">
      <c r="A51" s="425"/>
      <c r="B51" s="181" t="s">
        <v>446</v>
      </c>
      <c r="C51" s="175">
        <v>79.5</v>
      </c>
      <c r="D51" s="175" t="s">
        <v>241</v>
      </c>
      <c r="E51" s="183" t="s">
        <v>447</v>
      </c>
    </row>
    <row r="52" spans="1:5" ht="14.4" customHeight="1" thickBot="1" x14ac:dyDescent="0.4"/>
    <row r="53" spans="1:5" ht="14.4" customHeight="1" x14ac:dyDescent="0.35">
      <c r="A53" s="423" t="s">
        <v>243</v>
      </c>
      <c r="B53" s="233" t="s">
        <v>180</v>
      </c>
      <c r="C53" s="231" t="s">
        <v>181</v>
      </c>
      <c r="D53" s="231" t="s">
        <v>182</v>
      </c>
      <c r="E53" s="232" t="s">
        <v>183</v>
      </c>
    </row>
    <row r="54" spans="1:5" ht="14.4" customHeight="1" x14ac:dyDescent="0.45">
      <c r="A54" s="424"/>
      <c r="B54" s="178" t="s">
        <v>448</v>
      </c>
      <c r="C54" s="185">
        <v>87</v>
      </c>
      <c r="D54" s="187" t="s">
        <v>244</v>
      </c>
      <c r="E54" s="171" t="s">
        <v>449</v>
      </c>
    </row>
    <row r="55" spans="1:5" ht="14.4" customHeight="1" thickBot="1" x14ac:dyDescent="0.5">
      <c r="A55" s="425"/>
      <c r="B55" s="181" t="s">
        <v>450</v>
      </c>
      <c r="C55" s="182">
        <v>0.4</v>
      </c>
      <c r="D55" s="188" t="s">
        <v>187</v>
      </c>
      <c r="E55" s="183" t="s">
        <v>451</v>
      </c>
    </row>
    <row r="56" spans="1:5" ht="14.4" customHeight="1" thickBot="1" x14ac:dyDescent="0.4"/>
    <row r="57" spans="1:5" ht="14.4" customHeight="1" x14ac:dyDescent="0.35">
      <c r="A57" s="435" t="s">
        <v>245</v>
      </c>
      <c r="B57" s="233" t="s">
        <v>180</v>
      </c>
      <c r="C57" s="231" t="s">
        <v>181</v>
      </c>
      <c r="D57" s="231" t="s">
        <v>182</v>
      </c>
      <c r="E57" s="232" t="s">
        <v>183</v>
      </c>
    </row>
    <row r="58" spans="1:5" ht="14.4" customHeight="1" x14ac:dyDescent="0.35">
      <c r="A58" s="436"/>
      <c r="B58" s="178" t="s">
        <v>246</v>
      </c>
      <c r="C58" s="185">
        <v>10</v>
      </c>
      <c r="D58" s="187" t="s">
        <v>431</v>
      </c>
      <c r="E58" s="171" t="s">
        <v>247</v>
      </c>
    </row>
    <row r="59" spans="1:5" ht="14.4" customHeight="1" x14ac:dyDescent="0.35">
      <c r="A59" s="436"/>
      <c r="B59" s="178" t="s">
        <v>248</v>
      </c>
      <c r="C59" s="160">
        <v>6</v>
      </c>
      <c r="D59" s="164" t="s">
        <v>249</v>
      </c>
      <c r="E59" s="171" t="s">
        <v>250</v>
      </c>
    </row>
    <row r="60" spans="1:5" ht="14.4" customHeight="1" x14ac:dyDescent="0.35">
      <c r="A60" s="436"/>
      <c r="B60" s="178" t="s">
        <v>251</v>
      </c>
      <c r="C60" s="160">
        <v>30.8</v>
      </c>
      <c r="D60" s="164" t="s">
        <v>252</v>
      </c>
      <c r="E60" s="171" t="s">
        <v>253</v>
      </c>
    </row>
    <row r="61" spans="1:5" ht="14.4" customHeight="1" x14ac:dyDescent="0.35">
      <c r="A61" s="436"/>
      <c r="B61" s="178" t="s">
        <v>254</v>
      </c>
      <c r="C61" s="160">
        <v>10</v>
      </c>
      <c r="D61" s="164" t="s">
        <v>207</v>
      </c>
      <c r="E61" s="171" t="s">
        <v>255</v>
      </c>
    </row>
    <row r="62" spans="1:5" ht="14.4" customHeight="1" x14ac:dyDescent="0.35">
      <c r="A62" s="436"/>
      <c r="B62" s="178" t="s">
        <v>256</v>
      </c>
      <c r="C62" s="160">
        <v>5</v>
      </c>
      <c r="D62" s="164" t="s">
        <v>207</v>
      </c>
      <c r="E62" s="171" t="s">
        <v>257</v>
      </c>
    </row>
    <row r="63" spans="1:5" ht="14.4" customHeight="1" x14ac:dyDescent="0.35">
      <c r="A63" s="436"/>
      <c r="B63" s="178" t="s">
        <v>258</v>
      </c>
      <c r="C63" s="160">
        <v>6</v>
      </c>
      <c r="D63" s="164" t="s">
        <v>431</v>
      </c>
      <c r="E63" s="171" t="s">
        <v>259</v>
      </c>
    </row>
    <row r="64" spans="1:5" ht="14.4" customHeight="1" x14ac:dyDescent="0.35">
      <c r="A64" s="436"/>
      <c r="B64" s="178" t="s">
        <v>260</v>
      </c>
      <c r="C64" s="160">
        <v>0</v>
      </c>
      <c r="D64" s="164" t="s">
        <v>261</v>
      </c>
      <c r="E64" s="171" t="s">
        <v>262</v>
      </c>
    </row>
    <row r="65" spans="1:5" ht="14.4" customHeight="1" x14ac:dyDescent="0.35">
      <c r="A65" s="436"/>
      <c r="B65" s="189" t="s">
        <v>263</v>
      </c>
      <c r="C65" s="165">
        <v>3748</v>
      </c>
      <c r="D65" s="166" t="s">
        <v>264</v>
      </c>
      <c r="E65" s="190" t="s">
        <v>265</v>
      </c>
    </row>
    <row r="66" spans="1:5" ht="14.4" customHeight="1" x14ac:dyDescent="0.35">
      <c r="A66" s="436"/>
      <c r="B66" s="178" t="s">
        <v>266</v>
      </c>
      <c r="C66" s="160">
        <v>2</v>
      </c>
      <c r="D66" s="164"/>
      <c r="E66" s="171" t="s">
        <v>267</v>
      </c>
    </row>
    <row r="67" spans="1:5" ht="14.4" customHeight="1" thickBot="1" x14ac:dyDescent="0.4">
      <c r="A67" s="437"/>
      <c r="B67" s="191" t="s">
        <v>268</v>
      </c>
      <c r="C67" s="167">
        <v>0.4</v>
      </c>
      <c r="D67" s="168" t="s">
        <v>269</v>
      </c>
      <c r="E67" s="192" t="s">
        <v>440</v>
      </c>
    </row>
    <row r="68" spans="1:5" ht="14.4" customHeight="1" thickBot="1" x14ac:dyDescent="0.4"/>
    <row r="69" spans="1:5" ht="14.4" customHeight="1" x14ac:dyDescent="0.35">
      <c r="A69" s="438" t="s">
        <v>270</v>
      </c>
      <c r="B69" s="233" t="s">
        <v>180</v>
      </c>
      <c r="C69" s="231" t="s">
        <v>181</v>
      </c>
      <c r="D69" s="231" t="s">
        <v>182</v>
      </c>
      <c r="E69" s="232" t="s">
        <v>183</v>
      </c>
    </row>
    <row r="70" spans="1:5" ht="14.4" customHeight="1" x14ac:dyDescent="0.35">
      <c r="A70" s="439"/>
      <c r="B70" s="178" t="s">
        <v>271</v>
      </c>
      <c r="C70" s="193">
        <v>0.1</v>
      </c>
      <c r="D70" s="194" t="s">
        <v>187</v>
      </c>
      <c r="E70" s="171" t="s">
        <v>442</v>
      </c>
    </row>
    <row r="71" spans="1:5" ht="14.4" customHeight="1" x14ac:dyDescent="0.35">
      <c r="A71" s="439"/>
      <c r="B71" s="178" t="s">
        <v>272</v>
      </c>
      <c r="C71" s="160">
        <v>15</v>
      </c>
      <c r="D71" s="164" t="s">
        <v>273</v>
      </c>
      <c r="E71" s="180" t="s">
        <v>443</v>
      </c>
    </row>
    <row r="72" spans="1:5" ht="14.4" customHeight="1" thickBot="1" x14ac:dyDescent="0.4">
      <c r="A72" s="440"/>
      <c r="B72" s="181" t="s">
        <v>274</v>
      </c>
      <c r="C72" s="182">
        <v>0.01</v>
      </c>
      <c r="D72" s="188" t="s">
        <v>187</v>
      </c>
      <c r="E72" s="176" t="s">
        <v>444</v>
      </c>
    </row>
    <row r="73" spans="1:5" ht="14.4" customHeight="1" thickBot="1" x14ac:dyDescent="0.4">
      <c r="A73" s="169"/>
      <c r="C73" s="78"/>
      <c r="D73" s="78"/>
      <c r="E73" s="177"/>
    </row>
    <row r="74" spans="1:5" ht="14.4" customHeight="1" x14ac:dyDescent="0.35">
      <c r="A74" s="420" t="s">
        <v>275</v>
      </c>
      <c r="B74" s="233" t="s">
        <v>180</v>
      </c>
      <c r="C74" s="231" t="s">
        <v>181</v>
      </c>
      <c r="D74" s="231" t="s">
        <v>182</v>
      </c>
      <c r="E74" s="232" t="s">
        <v>183</v>
      </c>
    </row>
    <row r="75" spans="1:5" ht="14.4" customHeight="1" x14ac:dyDescent="0.35">
      <c r="A75" s="421"/>
      <c r="B75" s="178" t="s">
        <v>452</v>
      </c>
      <c r="C75" s="195">
        <v>6.5000000000000002E-2</v>
      </c>
      <c r="D75" s="196" t="s">
        <v>445</v>
      </c>
      <c r="E75" s="171" t="s">
        <v>276</v>
      </c>
    </row>
    <row r="76" spans="1:5" ht="14.25" customHeight="1" thickBot="1" x14ac:dyDescent="0.4">
      <c r="A76" s="422"/>
      <c r="B76" s="181" t="s">
        <v>453</v>
      </c>
      <c r="C76" s="184">
        <v>5.23</v>
      </c>
      <c r="D76" s="197" t="s">
        <v>244</v>
      </c>
      <c r="E76" s="183" t="s">
        <v>277</v>
      </c>
    </row>
    <row r="77" spans="1:5" ht="12" customHeight="1" thickBot="1" x14ac:dyDescent="0.4">
      <c r="A77" s="169"/>
      <c r="B77" s="198"/>
      <c r="C77" s="199"/>
      <c r="D77" s="200"/>
      <c r="E77" s="201"/>
    </row>
    <row r="78" spans="1:5" ht="35" customHeight="1" thickBot="1" x14ac:dyDescent="0.4">
      <c r="A78" s="426" t="s">
        <v>278</v>
      </c>
      <c r="B78" s="427"/>
      <c r="C78" s="427"/>
      <c r="D78" s="427"/>
      <c r="E78" s="428"/>
    </row>
    <row r="79" spans="1:5" ht="14.4" customHeight="1" thickBot="1" x14ac:dyDescent="0.4"/>
    <row r="80" spans="1:5" ht="14.4" customHeight="1" x14ac:dyDescent="0.35">
      <c r="A80" s="420" t="s">
        <v>279</v>
      </c>
      <c r="B80" s="233" t="s">
        <v>180</v>
      </c>
      <c r="C80" s="231" t="s">
        <v>181</v>
      </c>
      <c r="D80" s="231" t="s">
        <v>182</v>
      </c>
      <c r="E80" s="232" t="s">
        <v>183</v>
      </c>
    </row>
    <row r="81" spans="1:5" ht="14.4" customHeight="1" thickBot="1" x14ac:dyDescent="0.4">
      <c r="A81" s="422"/>
      <c r="B81" s="181" t="s">
        <v>380</v>
      </c>
      <c r="C81" s="202">
        <v>0.8</v>
      </c>
      <c r="D81" s="203" t="s">
        <v>187</v>
      </c>
      <c r="E81" s="176" t="s">
        <v>381</v>
      </c>
    </row>
    <row r="82" spans="1:5" ht="14.4" customHeight="1" thickBot="1" x14ac:dyDescent="0.4">
      <c r="A82" s="169"/>
      <c r="C82" s="204"/>
      <c r="D82" s="204"/>
    </row>
    <row r="83" spans="1:5" ht="35" customHeight="1" thickBot="1" x14ac:dyDescent="0.4">
      <c r="A83" s="426" t="s">
        <v>280</v>
      </c>
      <c r="B83" s="427"/>
      <c r="C83" s="427"/>
      <c r="D83" s="427"/>
      <c r="E83" s="428"/>
    </row>
    <row r="84" spans="1:5" ht="14.4" customHeight="1" thickBot="1" x14ac:dyDescent="0.4">
      <c r="A84" s="169"/>
      <c r="C84" s="204"/>
      <c r="D84" s="204"/>
    </row>
    <row r="85" spans="1:5" ht="33" customHeight="1" thickBot="1" x14ac:dyDescent="0.4">
      <c r="A85" s="441" t="s">
        <v>281</v>
      </c>
      <c r="B85" s="442"/>
      <c r="C85" s="442"/>
      <c r="D85" s="442"/>
      <c r="E85" s="238" t="s">
        <v>282</v>
      </c>
    </row>
    <row r="86" spans="1:5" ht="14.4" customHeight="1" thickBot="1" x14ac:dyDescent="0.4">
      <c r="A86" s="169"/>
      <c r="C86" s="204"/>
      <c r="D86" s="204"/>
    </row>
    <row r="87" spans="1:5" ht="14.4" customHeight="1" x14ac:dyDescent="0.35">
      <c r="A87" s="423" t="s">
        <v>283</v>
      </c>
      <c r="B87" s="233" t="s">
        <v>180</v>
      </c>
      <c r="C87" s="231" t="s">
        <v>181</v>
      </c>
      <c r="D87" s="231" t="s">
        <v>182</v>
      </c>
      <c r="E87" s="232" t="s">
        <v>183</v>
      </c>
    </row>
    <row r="88" spans="1:5" ht="14.4" customHeight="1" x14ac:dyDescent="0.35">
      <c r="A88" s="424"/>
      <c r="B88" s="178" t="s">
        <v>292</v>
      </c>
      <c r="C88" s="366">
        <v>400</v>
      </c>
      <c r="D88" s="160" t="s">
        <v>284</v>
      </c>
      <c r="E88" s="180" t="s">
        <v>293</v>
      </c>
    </row>
    <row r="89" spans="1:5" ht="14.4" customHeight="1" x14ac:dyDescent="0.35">
      <c r="A89" s="424"/>
      <c r="B89" s="178" t="s">
        <v>382</v>
      </c>
      <c r="C89" s="205">
        <v>0.18</v>
      </c>
      <c r="D89" s="160" t="s">
        <v>285</v>
      </c>
      <c r="E89" s="180" t="s">
        <v>468</v>
      </c>
    </row>
    <row r="90" spans="1:5" ht="14.4" customHeight="1" x14ac:dyDescent="0.35">
      <c r="A90" s="424"/>
      <c r="B90" s="178" t="s">
        <v>294</v>
      </c>
      <c r="C90" s="205">
        <v>0.9</v>
      </c>
      <c r="D90" s="160" t="s">
        <v>431</v>
      </c>
      <c r="E90" s="180" t="s">
        <v>295</v>
      </c>
    </row>
    <row r="91" spans="1:5" ht="14.4" customHeight="1" x14ac:dyDescent="0.35">
      <c r="A91" s="424"/>
      <c r="B91" s="178" t="s">
        <v>286</v>
      </c>
      <c r="C91" s="369">
        <v>0.3</v>
      </c>
      <c r="D91" s="160" t="s">
        <v>187</v>
      </c>
      <c r="E91" s="180" t="s">
        <v>287</v>
      </c>
    </row>
    <row r="92" spans="1:5" ht="14.4" customHeight="1" x14ac:dyDescent="0.35">
      <c r="A92" s="424"/>
      <c r="B92" s="178" t="s">
        <v>288</v>
      </c>
      <c r="C92" s="366">
        <v>2000</v>
      </c>
      <c r="D92" s="160" t="s">
        <v>431</v>
      </c>
      <c r="E92" s="180" t="s">
        <v>289</v>
      </c>
    </row>
    <row r="93" spans="1:5" ht="14.4" customHeight="1" thickBot="1" x14ac:dyDescent="0.4">
      <c r="A93" s="425"/>
      <c r="B93" s="181" t="s">
        <v>290</v>
      </c>
      <c r="C93" s="206">
        <v>0.8</v>
      </c>
      <c r="D93" s="175" t="s">
        <v>431</v>
      </c>
      <c r="E93" s="183" t="s">
        <v>291</v>
      </c>
    </row>
    <row r="94" spans="1:5" ht="14.4" customHeight="1" thickBot="1" x14ac:dyDescent="0.4">
      <c r="A94" s="169"/>
      <c r="C94" s="367"/>
      <c r="D94" s="204"/>
    </row>
    <row r="95" spans="1:5" ht="14.4" customHeight="1" x14ac:dyDescent="0.35">
      <c r="A95" s="423" t="s">
        <v>140</v>
      </c>
      <c r="B95" s="233" t="s">
        <v>180</v>
      </c>
      <c r="C95" s="368" t="s">
        <v>181</v>
      </c>
      <c r="D95" s="231" t="s">
        <v>182</v>
      </c>
      <c r="E95" s="232" t="s">
        <v>183</v>
      </c>
    </row>
    <row r="96" spans="1:5" ht="14.4" customHeight="1" x14ac:dyDescent="0.35">
      <c r="A96" s="424"/>
      <c r="B96" s="178" t="s">
        <v>296</v>
      </c>
      <c r="C96" s="366">
        <v>20000</v>
      </c>
      <c r="D96" s="160" t="s">
        <v>195</v>
      </c>
      <c r="E96" s="180" t="s">
        <v>297</v>
      </c>
    </row>
    <row r="97" spans="1:5" ht="14.4" customHeight="1" thickBot="1" x14ac:dyDescent="0.4">
      <c r="A97" s="425"/>
      <c r="B97" s="181" t="s">
        <v>298</v>
      </c>
      <c r="C97" s="370">
        <v>0.3</v>
      </c>
      <c r="D97" s="175" t="s">
        <v>187</v>
      </c>
      <c r="E97" s="183" t="s">
        <v>454</v>
      </c>
    </row>
    <row r="98" spans="1:5" ht="14.4" customHeight="1" thickBot="1" x14ac:dyDescent="0.4">
      <c r="A98" s="169"/>
      <c r="C98" s="258"/>
    </row>
    <row r="99" spans="1:5" ht="14.4" customHeight="1" x14ac:dyDescent="0.35">
      <c r="A99" s="423" t="s">
        <v>299</v>
      </c>
      <c r="B99" s="233" t="s">
        <v>180</v>
      </c>
      <c r="C99" s="368" t="s">
        <v>181</v>
      </c>
      <c r="D99" s="231" t="s">
        <v>182</v>
      </c>
      <c r="E99" s="232" t="s">
        <v>183</v>
      </c>
    </row>
    <row r="100" spans="1:5" ht="14.4" customHeight="1" x14ac:dyDescent="0.35">
      <c r="A100" s="424"/>
      <c r="B100" s="178" t="s">
        <v>296</v>
      </c>
      <c r="C100" s="366"/>
      <c r="D100" s="160" t="s">
        <v>195</v>
      </c>
      <c r="E100" s="180" t="s">
        <v>300</v>
      </c>
    </row>
    <row r="101" spans="1:5" ht="14.4" customHeight="1" thickBot="1" x14ac:dyDescent="0.4">
      <c r="A101" s="425"/>
      <c r="B101" s="181" t="s">
        <v>298</v>
      </c>
      <c r="C101" s="370"/>
      <c r="D101" s="175" t="s">
        <v>187</v>
      </c>
      <c r="E101" s="183" t="s">
        <v>455</v>
      </c>
    </row>
    <row r="102" spans="1:5" ht="14.4" customHeight="1" thickBot="1" x14ac:dyDescent="0.4">
      <c r="A102" s="169"/>
      <c r="C102" s="258"/>
    </row>
    <row r="103" spans="1:5" ht="14.4" customHeight="1" x14ac:dyDescent="0.35">
      <c r="A103" s="443" t="s">
        <v>302</v>
      </c>
      <c r="B103" s="233" t="s">
        <v>180</v>
      </c>
      <c r="C103" s="368" t="s">
        <v>181</v>
      </c>
      <c r="D103" s="231" t="s">
        <v>182</v>
      </c>
      <c r="E103" s="232" t="s">
        <v>183</v>
      </c>
    </row>
    <row r="104" spans="1:5" ht="14.4" customHeight="1" x14ac:dyDescent="0.35">
      <c r="A104" s="444"/>
      <c r="B104" s="178" t="s">
        <v>296</v>
      </c>
      <c r="C104" s="366">
        <v>5000</v>
      </c>
      <c r="D104" s="160" t="s">
        <v>195</v>
      </c>
      <c r="E104" s="180" t="s">
        <v>303</v>
      </c>
    </row>
    <row r="105" spans="1:5" ht="14.4" customHeight="1" thickBot="1" x14ac:dyDescent="0.4">
      <c r="A105" s="445"/>
      <c r="B105" s="181" t="s">
        <v>298</v>
      </c>
      <c r="C105" s="370">
        <v>0.05</v>
      </c>
      <c r="D105" s="175" t="s">
        <v>187</v>
      </c>
      <c r="E105" s="183" t="s">
        <v>456</v>
      </c>
    </row>
    <row r="106" spans="1:5" ht="14.4" customHeight="1" thickBot="1" x14ac:dyDescent="0.4">
      <c r="A106" s="169"/>
      <c r="C106" s="367"/>
      <c r="D106" s="204"/>
    </row>
    <row r="107" spans="1:5" ht="14.4" customHeight="1" x14ac:dyDescent="0.35">
      <c r="A107" s="423" t="s">
        <v>304</v>
      </c>
      <c r="B107" s="233" t="s">
        <v>180</v>
      </c>
      <c r="C107" s="368" t="s">
        <v>181</v>
      </c>
      <c r="D107" s="231" t="s">
        <v>182</v>
      </c>
      <c r="E107" s="232" t="s">
        <v>183</v>
      </c>
    </row>
    <row r="108" spans="1:5" ht="14.4" customHeight="1" x14ac:dyDescent="0.35">
      <c r="A108" s="424"/>
      <c r="B108" s="178" t="s">
        <v>296</v>
      </c>
      <c r="C108" s="366">
        <v>20000</v>
      </c>
      <c r="D108" s="160" t="s">
        <v>195</v>
      </c>
      <c r="E108" s="180" t="s">
        <v>305</v>
      </c>
    </row>
    <row r="109" spans="1:5" ht="14.4" customHeight="1" thickBot="1" x14ac:dyDescent="0.4">
      <c r="A109" s="425"/>
      <c r="B109" s="181" t="s">
        <v>298</v>
      </c>
      <c r="C109" s="370">
        <v>0.1</v>
      </c>
      <c r="D109" s="175" t="s">
        <v>187</v>
      </c>
      <c r="E109" s="183" t="s">
        <v>469</v>
      </c>
    </row>
    <row r="110" spans="1:5" ht="14" customHeight="1" thickBot="1" x14ac:dyDescent="0.4">
      <c r="A110" s="169"/>
      <c r="C110" s="207"/>
    </row>
    <row r="111" spans="1:5" ht="24.5" customHeight="1" thickBot="1" x14ac:dyDescent="0.4">
      <c r="A111" s="441" t="s">
        <v>306</v>
      </c>
      <c r="B111" s="442"/>
      <c r="C111" s="442"/>
      <c r="D111" s="442"/>
      <c r="E111" s="237" t="s">
        <v>307</v>
      </c>
    </row>
    <row r="112" spans="1:5" ht="14" customHeight="1" thickBot="1" x14ac:dyDescent="0.4">
      <c r="A112" s="169"/>
    </row>
    <row r="113" spans="1:5" ht="14.4" customHeight="1" x14ac:dyDescent="0.35">
      <c r="A113" s="423" t="s">
        <v>308</v>
      </c>
      <c r="B113" s="233" t="s">
        <v>180</v>
      </c>
      <c r="C113" s="231" t="s">
        <v>181</v>
      </c>
      <c r="D113" s="231" t="s">
        <v>182</v>
      </c>
      <c r="E113" s="232" t="s">
        <v>183</v>
      </c>
    </row>
    <row r="114" spans="1:5" x14ac:dyDescent="0.35">
      <c r="A114" s="424"/>
      <c r="B114" s="178" t="s">
        <v>296</v>
      </c>
      <c r="C114" s="366">
        <v>20000</v>
      </c>
      <c r="D114" s="160" t="s">
        <v>195</v>
      </c>
      <c r="E114" s="180" t="s">
        <v>309</v>
      </c>
    </row>
    <row r="115" spans="1:5" ht="16" thickBot="1" x14ac:dyDescent="0.4">
      <c r="A115" s="425"/>
      <c r="B115" s="181" t="s">
        <v>298</v>
      </c>
      <c r="C115" s="370">
        <v>0.3</v>
      </c>
      <c r="D115" s="175" t="s">
        <v>187</v>
      </c>
      <c r="E115" s="183" t="s">
        <v>454</v>
      </c>
    </row>
    <row r="116" spans="1:5" ht="16" thickBot="1" x14ac:dyDescent="0.4"/>
    <row r="117" spans="1:5" x14ac:dyDescent="0.35">
      <c r="A117" s="423" t="s">
        <v>310</v>
      </c>
      <c r="B117" s="233" t="s">
        <v>180</v>
      </c>
      <c r="C117" s="231" t="s">
        <v>181</v>
      </c>
      <c r="D117" s="231" t="s">
        <v>182</v>
      </c>
      <c r="E117" s="232" t="s">
        <v>183</v>
      </c>
    </row>
    <row r="118" spans="1:5" x14ac:dyDescent="0.35">
      <c r="A118" s="424"/>
      <c r="B118" s="178" t="s">
        <v>296</v>
      </c>
      <c r="C118" s="366"/>
      <c r="D118" s="160" t="s">
        <v>195</v>
      </c>
      <c r="E118" s="180" t="s">
        <v>300</v>
      </c>
    </row>
    <row r="119" spans="1:5" ht="16" thickBot="1" x14ac:dyDescent="0.4">
      <c r="A119" s="425"/>
      <c r="B119" s="181" t="s">
        <v>298</v>
      </c>
      <c r="C119" s="370"/>
      <c r="D119" s="175" t="s">
        <v>187</v>
      </c>
      <c r="E119" s="183" t="s">
        <v>455</v>
      </c>
    </row>
    <row r="120" spans="1:5" ht="16" thickBot="1" x14ac:dyDescent="0.4"/>
    <row r="121" spans="1:5" ht="25" customHeight="1" thickBot="1" x14ac:dyDescent="0.4">
      <c r="A121" s="441" t="s">
        <v>311</v>
      </c>
      <c r="B121" s="442"/>
      <c r="C121" s="442"/>
      <c r="D121" s="442"/>
      <c r="E121" s="237" t="s">
        <v>312</v>
      </c>
    </row>
    <row r="122" spans="1:5" ht="16" thickBot="1" x14ac:dyDescent="0.4"/>
    <row r="123" spans="1:5" x14ac:dyDescent="0.35">
      <c r="A123" s="423" t="s">
        <v>55</v>
      </c>
      <c r="B123" s="233" t="s">
        <v>180</v>
      </c>
      <c r="C123" s="231" t="s">
        <v>181</v>
      </c>
      <c r="D123" s="231" t="s">
        <v>182</v>
      </c>
      <c r="E123" s="232" t="s">
        <v>183</v>
      </c>
    </row>
    <row r="124" spans="1:5" x14ac:dyDescent="0.35">
      <c r="A124" s="424"/>
      <c r="B124" s="178" t="s">
        <v>296</v>
      </c>
      <c r="C124" s="366">
        <v>10000</v>
      </c>
      <c r="D124" s="160" t="s">
        <v>195</v>
      </c>
      <c r="E124" s="180" t="s">
        <v>305</v>
      </c>
    </row>
    <row r="125" spans="1:5" ht="16" thickBot="1" x14ac:dyDescent="0.4">
      <c r="A125" s="425"/>
      <c r="B125" s="181" t="s">
        <v>298</v>
      </c>
      <c r="C125" s="370">
        <v>0.3</v>
      </c>
      <c r="D125" s="175" t="s">
        <v>187</v>
      </c>
      <c r="E125" s="183" t="s">
        <v>454</v>
      </c>
    </row>
    <row r="126" spans="1:5" ht="16" thickBot="1" x14ac:dyDescent="0.4">
      <c r="A126" s="169"/>
    </row>
    <row r="127" spans="1:5" x14ac:dyDescent="0.35">
      <c r="A127" s="420" t="s">
        <v>313</v>
      </c>
      <c r="B127" s="233" t="s">
        <v>180</v>
      </c>
      <c r="C127" s="231" t="s">
        <v>181</v>
      </c>
      <c r="D127" s="232" t="s">
        <v>182</v>
      </c>
      <c r="E127" s="372" t="s">
        <v>183</v>
      </c>
    </row>
    <row r="128" spans="1:5" x14ac:dyDescent="0.35">
      <c r="A128" s="421"/>
      <c r="B128" s="178" t="s">
        <v>385</v>
      </c>
      <c r="C128" s="371">
        <v>150</v>
      </c>
      <c r="D128" s="375" t="s">
        <v>200</v>
      </c>
      <c r="E128" s="373" t="s">
        <v>386</v>
      </c>
    </row>
    <row r="129" spans="1:5" x14ac:dyDescent="0.35">
      <c r="A129" s="421"/>
      <c r="B129" s="178" t="s">
        <v>383</v>
      </c>
      <c r="C129" s="371">
        <v>5</v>
      </c>
      <c r="D129" s="375" t="s">
        <v>387</v>
      </c>
      <c r="E129" s="373" t="s">
        <v>314</v>
      </c>
    </row>
    <row r="130" spans="1:5" ht="16" thickBot="1" x14ac:dyDescent="0.4">
      <c r="A130" s="422"/>
      <c r="B130" s="181" t="s">
        <v>294</v>
      </c>
      <c r="C130" s="376">
        <v>0.95</v>
      </c>
      <c r="D130" s="377"/>
      <c r="E130" s="374" t="s">
        <v>315</v>
      </c>
    </row>
    <row r="131" spans="1:5" ht="16" thickBot="1" x14ac:dyDescent="0.4">
      <c r="A131" s="169"/>
    </row>
    <row r="132" spans="1:5" x14ac:dyDescent="0.35">
      <c r="A132" s="420" t="s">
        <v>56</v>
      </c>
      <c r="B132" s="233" t="s">
        <v>180</v>
      </c>
      <c r="C132" s="231" t="s">
        <v>181</v>
      </c>
      <c r="D132" s="231" t="s">
        <v>182</v>
      </c>
      <c r="E132" s="232" t="s">
        <v>183</v>
      </c>
    </row>
    <row r="133" spans="1:5" x14ac:dyDescent="0.35">
      <c r="A133" s="421"/>
      <c r="B133" s="178" t="s">
        <v>296</v>
      </c>
      <c r="C133" s="366">
        <v>15000</v>
      </c>
      <c r="D133" s="160" t="s">
        <v>195</v>
      </c>
      <c r="E133" s="180" t="s">
        <v>305</v>
      </c>
    </row>
    <row r="134" spans="1:5" ht="16" thickBot="1" x14ac:dyDescent="0.4">
      <c r="A134" s="422"/>
      <c r="B134" s="181" t="s">
        <v>298</v>
      </c>
      <c r="C134" s="370">
        <v>0.2</v>
      </c>
      <c r="D134" s="175" t="s">
        <v>187</v>
      </c>
      <c r="E134" s="183" t="s">
        <v>455</v>
      </c>
    </row>
    <row r="135" spans="1:5" ht="16" thickBot="1" x14ac:dyDescent="0.4"/>
    <row r="136" spans="1:5" x14ac:dyDescent="0.35">
      <c r="A136" s="423" t="s">
        <v>316</v>
      </c>
      <c r="B136" s="233" t="s">
        <v>180</v>
      </c>
      <c r="C136" s="231" t="s">
        <v>181</v>
      </c>
      <c r="D136" s="231" t="s">
        <v>182</v>
      </c>
      <c r="E136" s="232" t="s">
        <v>183</v>
      </c>
    </row>
    <row r="137" spans="1:5" x14ac:dyDescent="0.35">
      <c r="A137" s="424"/>
      <c r="B137" s="178" t="s">
        <v>296</v>
      </c>
      <c r="C137" s="366">
        <v>20000</v>
      </c>
      <c r="D137" s="160" t="s">
        <v>195</v>
      </c>
      <c r="E137" s="180" t="s">
        <v>300</v>
      </c>
    </row>
    <row r="138" spans="1:5" ht="16" thickBot="1" x14ac:dyDescent="0.4">
      <c r="A138" s="425"/>
      <c r="B138" s="181" t="s">
        <v>298</v>
      </c>
      <c r="C138" s="370">
        <v>0.1</v>
      </c>
      <c r="D138" s="175" t="s">
        <v>187</v>
      </c>
      <c r="E138" s="183" t="s">
        <v>301</v>
      </c>
    </row>
  </sheetData>
  <mergeCells count="30">
    <mergeCell ref="A117:A119"/>
    <mergeCell ref="A121:D121"/>
    <mergeCell ref="A123:A125"/>
    <mergeCell ref="A127:A130"/>
    <mergeCell ref="A99:A101"/>
    <mergeCell ref="A103:A105"/>
    <mergeCell ref="A107:A109"/>
    <mergeCell ref="A111:D111"/>
    <mergeCell ref="A113:A115"/>
    <mergeCell ref="A80:A81"/>
    <mergeCell ref="A83:E83"/>
    <mergeCell ref="A85:D85"/>
    <mergeCell ref="A87:A93"/>
    <mergeCell ref="A95:A97"/>
    <mergeCell ref="A132:A134"/>
    <mergeCell ref="A136:A138"/>
    <mergeCell ref="A1:E1"/>
    <mergeCell ref="A3:A14"/>
    <mergeCell ref="A16:A20"/>
    <mergeCell ref="A22:A26"/>
    <mergeCell ref="A28:A30"/>
    <mergeCell ref="A32:A34"/>
    <mergeCell ref="A36:A37"/>
    <mergeCell ref="A39:A45"/>
    <mergeCell ref="A47:A51"/>
    <mergeCell ref="A53:A55"/>
    <mergeCell ref="A57:A67"/>
    <mergeCell ref="A69:A72"/>
    <mergeCell ref="A74:A76"/>
    <mergeCell ref="A78:E7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54951-73A2-42C9-82C1-22A0315D2EB8}">
  <sheetPr>
    <tabColor rgb="FF00B050"/>
  </sheetPr>
  <dimension ref="A1:G106"/>
  <sheetViews>
    <sheetView zoomScale="85" zoomScaleNormal="85" workbookViewId="0">
      <selection sqref="A1:C1"/>
    </sheetView>
  </sheetViews>
  <sheetFormatPr defaultRowHeight="15.5" x14ac:dyDescent="0.35"/>
  <cols>
    <col min="1" max="1" width="44.7265625" style="2" bestFit="1" customWidth="1"/>
    <col min="2" max="3" width="19.1796875" style="292" customWidth="1"/>
    <col min="4" max="4" width="8.7265625" style="2"/>
    <col min="5" max="5" width="21.90625" style="2" bestFit="1" customWidth="1"/>
    <col min="6" max="6" width="7.54296875" style="2" bestFit="1" customWidth="1"/>
    <col min="7" max="7" width="11.81640625" style="2" bestFit="1" customWidth="1"/>
    <col min="8" max="16384" width="8.7265625" style="2"/>
  </cols>
  <sheetData>
    <row r="1" spans="1:4" ht="25.5" thickBot="1" x14ac:dyDescent="0.4">
      <c r="A1" s="382" t="s">
        <v>462</v>
      </c>
      <c r="B1" s="383"/>
      <c r="C1" s="384"/>
      <c r="D1" s="239"/>
    </row>
    <row r="2" spans="1:4" ht="16" thickBot="1" x14ac:dyDescent="0.4">
      <c r="A2" s="293"/>
      <c r="B2" s="293"/>
      <c r="C2" s="293"/>
      <c r="D2" s="239"/>
    </row>
    <row r="3" spans="1:4" ht="16" thickBot="1" x14ac:dyDescent="0.4">
      <c r="A3" s="294"/>
      <c r="B3" s="338" t="s">
        <v>465</v>
      </c>
      <c r="C3" s="338" t="s">
        <v>466</v>
      </c>
    </row>
    <row r="4" spans="1:4" ht="16" thickBot="1" x14ac:dyDescent="0.4">
      <c r="A4" s="252" t="s">
        <v>118</v>
      </c>
      <c r="B4" s="276"/>
      <c r="C4" s="277"/>
    </row>
    <row r="5" spans="1:4" x14ac:dyDescent="0.35">
      <c r="A5" s="243" t="str">
        <f>'[1]Price Results PBS'!A7</f>
        <v>Wing</v>
      </c>
      <c r="B5" s="244">
        <v>58654.934862329501</v>
      </c>
      <c r="C5" s="244">
        <v>35192960.9173977</v>
      </c>
    </row>
    <row r="6" spans="1:4" x14ac:dyDescent="0.35">
      <c r="A6" s="245" t="str">
        <f>'[1]Price Results PBS'!A8</f>
        <v>Fuselage</v>
      </c>
      <c r="B6" s="246">
        <v>69063.663561201654</v>
      </c>
      <c r="C6" s="246">
        <v>41438198.136720993</v>
      </c>
    </row>
    <row r="7" spans="1:4" x14ac:dyDescent="0.35">
      <c r="A7" s="245" t="str">
        <f>'[1]Price Results PBS'!A9</f>
        <v>Horizontal tail</v>
      </c>
      <c r="B7" s="246">
        <v>12110.24627416896</v>
      </c>
      <c r="C7" s="246">
        <v>7266147.7645013761</v>
      </c>
    </row>
    <row r="8" spans="1:4" x14ac:dyDescent="0.35">
      <c r="A8" s="245" t="str">
        <f>'[1]Price Results PBS'!A10</f>
        <v>Vertical Tail</v>
      </c>
      <c r="B8" s="246">
        <v>14956.541744659766</v>
      </c>
      <c r="C8" s="246">
        <v>8973925.0467958599</v>
      </c>
    </row>
    <row r="9" spans="1:4" ht="16" thickBot="1" x14ac:dyDescent="0.4">
      <c r="A9" s="247" t="str">
        <f>'[1]Price Results PBS'!A11</f>
        <v>Nacelles</v>
      </c>
      <c r="B9" s="248">
        <v>41904.996330631431</v>
      </c>
      <c r="C9" s="248">
        <v>25142997.798378859</v>
      </c>
    </row>
    <row r="10" spans="1:4" x14ac:dyDescent="0.35">
      <c r="A10" s="245" t="str">
        <f>'[1]Price Results PBS'!A13</f>
        <v>Main Landing Gear</v>
      </c>
      <c r="B10" s="246">
        <v>22281.837221130441</v>
      </c>
      <c r="C10" s="246">
        <v>13369102.332678266</v>
      </c>
    </row>
    <row r="11" spans="1:4" x14ac:dyDescent="0.35">
      <c r="A11" s="249" t="str">
        <f>'[1]Price Results PBS'!A14</f>
        <v>Nose Landing Gear</v>
      </c>
      <c r="B11" s="246">
        <v>5649.9451222409889</v>
      </c>
      <c r="C11" s="246">
        <v>3389967.0733445934</v>
      </c>
    </row>
    <row r="12" spans="1:4" ht="16" thickBot="1" x14ac:dyDescent="0.4">
      <c r="A12" s="250" t="s">
        <v>152</v>
      </c>
      <c r="B12" s="251">
        <v>46358.931454566802</v>
      </c>
      <c r="C12" s="251">
        <v>27815358.872740082</v>
      </c>
    </row>
    <row r="13" spans="1:4" ht="16" thickBot="1" x14ac:dyDescent="0.4">
      <c r="A13" s="252" t="s">
        <v>119</v>
      </c>
      <c r="B13" s="253">
        <v>404636.86963658431</v>
      </c>
      <c r="C13" s="253">
        <v>242782121.78195059</v>
      </c>
      <c r="D13" s="79"/>
    </row>
    <row r="14" spans="1:4" ht="16" thickBot="1" x14ac:dyDescent="0.4">
      <c r="A14" s="133"/>
      <c r="B14" s="134"/>
      <c r="C14" s="135"/>
    </row>
    <row r="15" spans="1:4" ht="16" thickBot="1" x14ac:dyDescent="0.4">
      <c r="A15" s="252" t="s">
        <v>120</v>
      </c>
      <c r="B15" s="136"/>
      <c r="C15" s="137"/>
    </row>
    <row r="16" spans="1:4" x14ac:dyDescent="0.35">
      <c r="A16" s="243" t="str">
        <f>'[1]Price Results PBS'!A16</f>
        <v>Engine</v>
      </c>
      <c r="B16" s="244"/>
      <c r="C16" s="244"/>
    </row>
    <row r="17" spans="1:7" x14ac:dyDescent="0.35">
      <c r="A17" s="254" t="str">
        <f>'[1]Price Results PBS'!A17</f>
        <v>Engine Control</v>
      </c>
      <c r="B17" s="255"/>
      <c r="C17" s="255"/>
    </row>
    <row r="18" spans="1:7" x14ac:dyDescent="0.35">
      <c r="A18" s="256" t="s">
        <v>50</v>
      </c>
      <c r="B18" s="246">
        <v>25929.222629837841</v>
      </c>
      <c r="C18" s="246">
        <v>15557533.577902704</v>
      </c>
    </row>
    <row r="19" spans="1:7" x14ac:dyDescent="0.35">
      <c r="A19" s="256" t="s">
        <v>51</v>
      </c>
      <c r="B19" s="246">
        <v>12787.119873549298</v>
      </c>
      <c r="C19" s="246">
        <v>7672271.9241295792</v>
      </c>
    </row>
    <row r="20" spans="1:7" x14ac:dyDescent="0.35">
      <c r="A20" s="256" t="s">
        <v>144</v>
      </c>
      <c r="B20" s="246">
        <v>17105.092819010551</v>
      </c>
      <c r="C20" s="246">
        <v>10263055.691406332</v>
      </c>
    </row>
    <row r="21" spans="1:7" x14ac:dyDescent="0.35">
      <c r="A21" s="256" t="s">
        <v>52</v>
      </c>
      <c r="B21" s="246"/>
      <c r="C21" s="246"/>
    </row>
    <row r="22" spans="1:7" x14ac:dyDescent="0.35">
      <c r="A22" s="256" t="s">
        <v>140</v>
      </c>
      <c r="B22" s="246">
        <v>58987.878067190868</v>
      </c>
      <c r="C22" s="246">
        <v>35392726.840314522</v>
      </c>
    </row>
    <row r="23" spans="1:7" x14ac:dyDescent="0.35">
      <c r="A23" s="256" t="s">
        <v>8</v>
      </c>
      <c r="B23" s="246">
        <v>11216.558643979108</v>
      </c>
      <c r="C23" s="246">
        <v>6729935.1863874644</v>
      </c>
    </row>
    <row r="24" spans="1:7" x14ac:dyDescent="0.35">
      <c r="A24" s="256" t="s">
        <v>53</v>
      </c>
      <c r="B24" s="246">
        <v>20338.634602003251</v>
      </c>
      <c r="C24" s="257">
        <v>12203180.76120195</v>
      </c>
    </row>
    <row r="25" spans="1:7" x14ac:dyDescent="0.35">
      <c r="A25" s="256" t="s">
        <v>54</v>
      </c>
      <c r="B25" s="246">
        <v>93659.474822405507</v>
      </c>
      <c r="C25" s="246">
        <v>56195684.893443301</v>
      </c>
    </row>
    <row r="26" spans="1:7" x14ac:dyDescent="0.35">
      <c r="A26" s="256" t="s">
        <v>55</v>
      </c>
      <c r="B26" s="246">
        <v>35344.443930565722</v>
      </c>
      <c r="C26" s="246">
        <v>21206666.358339433</v>
      </c>
    </row>
    <row r="27" spans="1:7" ht="16" thickBot="1" x14ac:dyDescent="0.4">
      <c r="A27" s="256" t="s">
        <v>56</v>
      </c>
      <c r="B27" s="246">
        <v>51369.484113303755</v>
      </c>
      <c r="C27" s="248">
        <v>30821690.467982255</v>
      </c>
      <c r="E27" s="258"/>
      <c r="G27" s="258"/>
    </row>
    <row r="28" spans="1:7" ht="16" thickBot="1" x14ac:dyDescent="0.4">
      <c r="A28" s="259" t="s">
        <v>121</v>
      </c>
      <c r="B28" s="260">
        <v>687152.7821204965</v>
      </c>
      <c r="C28" s="260">
        <v>412291669.27229792</v>
      </c>
      <c r="D28" s="79"/>
    </row>
    <row r="29" spans="1:7" ht="16" thickBot="1" x14ac:dyDescent="0.4">
      <c r="A29" s="138"/>
      <c r="B29" s="261"/>
      <c r="C29" s="262"/>
    </row>
    <row r="30" spans="1:7" ht="16" thickBot="1" x14ac:dyDescent="0.4">
      <c r="A30" s="259" t="s">
        <v>122</v>
      </c>
      <c r="B30" s="263"/>
      <c r="C30" s="264"/>
    </row>
    <row r="31" spans="1:7" x14ac:dyDescent="0.35">
      <c r="A31" s="243" t="s">
        <v>9</v>
      </c>
      <c r="B31" s="265"/>
      <c r="C31" s="266"/>
    </row>
    <row r="32" spans="1:7" ht="16" thickBot="1" x14ac:dyDescent="0.4">
      <c r="A32" s="250" t="s">
        <v>148</v>
      </c>
      <c r="B32" s="251"/>
      <c r="C32" s="251"/>
    </row>
    <row r="33" spans="1:3" x14ac:dyDescent="0.35">
      <c r="A33" s="243" t="s">
        <v>10</v>
      </c>
      <c r="B33" s="265"/>
      <c r="C33" s="266"/>
    </row>
    <row r="34" spans="1:3" x14ac:dyDescent="0.35">
      <c r="A34" s="245" t="s">
        <v>11</v>
      </c>
      <c r="B34" s="267"/>
      <c r="C34" s="268"/>
    </row>
    <row r="35" spans="1:3" ht="16" thickBot="1" x14ac:dyDescent="0.4">
      <c r="A35" s="250" t="s">
        <v>149</v>
      </c>
      <c r="B35" s="251"/>
      <c r="C35" s="251"/>
    </row>
    <row r="36" spans="1:3" x14ac:dyDescent="0.35">
      <c r="A36" s="243" t="str">
        <f>'[1]Price Results PBS'!A20</f>
        <v>Refuelling System</v>
      </c>
      <c r="B36" s="244">
        <v>870.78876150626752</v>
      </c>
      <c r="C36" s="244">
        <v>522473.25690376054</v>
      </c>
    </row>
    <row r="37" spans="1:3" x14ac:dyDescent="0.35">
      <c r="A37" s="245" t="str">
        <f>'[1]Price Results PBS'!A21</f>
        <v>Fueling System</v>
      </c>
      <c r="B37" s="246">
        <v>2305.6473416973718</v>
      </c>
      <c r="C37" s="246">
        <v>1383388.405018423</v>
      </c>
    </row>
    <row r="38" spans="1:3" ht="16" thickBot="1" x14ac:dyDescent="0.4">
      <c r="A38" s="269" t="s">
        <v>123</v>
      </c>
      <c r="B38" s="270">
        <v>4080.0210900952798</v>
      </c>
      <c r="C38" s="270">
        <v>2448012.6540571679</v>
      </c>
    </row>
    <row r="39" spans="1:3" x14ac:dyDescent="0.35">
      <c r="A39" s="271" t="str">
        <f>'[1]Price Results PBS'!A23</f>
        <v>CAU Group</v>
      </c>
      <c r="B39" s="244">
        <v>31090.780091286972</v>
      </c>
      <c r="C39" s="244">
        <v>18654468.054772183</v>
      </c>
    </row>
    <row r="40" spans="1:3" ht="16" thickBot="1" x14ac:dyDescent="0.4">
      <c r="A40" s="250" t="s">
        <v>153</v>
      </c>
      <c r="B40" s="251">
        <v>38801.649840347658</v>
      </c>
      <c r="C40" s="251">
        <v>23280989.904208593</v>
      </c>
    </row>
    <row r="41" spans="1:3" x14ac:dyDescent="0.35">
      <c r="A41" s="249" t="s">
        <v>124</v>
      </c>
      <c r="B41" s="246">
        <v>5220.3557132432488</v>
      </c>
      <c r="C41" s="246">
        <v>3132213.4279459491</v>
      </c>
    </row>
    <row r="42" spans="1:3" x14ac:dyDescent="0.35">
      <c r="A42" s="249" t="s">
        <v>125</v>
      </c>
      <c r="B42" s="246">
        <v>1716.265163487401</v>
      </c>
      <c r="C42" s="246">
        <v>1029759.0980924405</v>
      </c>
    </row>
    <row r="43" spans="1:3" ht="16" thickBot="1" x14ac:dyDescent="0.4">
      <c r="A43" s="250" t="s">
        <v>126</v>
      </c>
      <c r="B43" s="251">
        <v>12819.23242769305</v>
      </c>
      <c r="C43" s="251">
        <v>7691539.4566158298</v>
      </c>
    </row>
    <row r="44" spans="1:3" x14ac:dyDescent="0.35">
      <c r="A44" s="249" t="s">
        <v>150</v>
      </c>
      <c r="B44" s="246">
        <v>11175.545083071778</v>
      </c>
      <c r="C44" s="246">
        <v>6705327.0498430673</v>
      </c>
    </row>
    <row r="45" spans="1:3" ht="16" thickBot="1" x14ac:dyDescent="0.4">
      <c r="A45" s="250" t="s">
        <v>154</v>
      </c>
      <c r="B45" s="251">
        <v>16357.675116096461</v>
      </c>
      <c r="C45" s="251">
        <v>9814605.0696578771</v>
      </c>
    </row>
    <row r="46" spans="1:3" x14ac:dyDescent="0.35">
      <c r="A46" s="249" t="s">
        <v>151</v>
      </c>
      <c r="B46" s="246">
        <v>10915.149313140926</v>
      </c>
      <c r="C46" s="246">
        <v>6549089.5878845556</v>
      </c>
    </row>
    <row r="47" spans="1:3" ht="16" thickBot="1" x14ac:dyDescent="0.4">
      <c r="A47" s="250" t="s">
        <v>155</v>
      </c>
      <c r="B47" s="251">
        <v>15373.357451940277</v>
      </c>
      <c r="C47" s="251">
        <v>9224014.4711641669</v>
      </c>
    </row>
    <row r="48" spans="1:3" x14ac:dyDescent="0.35">
      <c r="A48" s="249" t="s">
        <v>92</v>
      </c>
      <c r="B48" s="246">
        <v>63374.793134435939</v>
      </c>
      <c r="C48" s="246">
        <v>38024875.880661562</v>
      </c>
    </row>
    <row r="49" spans="1:3" ht="16" thickBot="1" x14ac:dyDescent="0.4">
      <c r="A49" s="250" t="s">
        <v>156</v>
      </c>
      <c r="B49" s="251">
        <v>89300.084694968362</v>
      </c>
      <c r="C49" s="251">
        <v>53580050.816981018</v>
      </c>
    </row>
    <row r="50" spans="1:3" x14ac:dyDescent="0.35">
      <c r="A50" s="271" t="s">
        <v>18</v>
      </c>
      <c r="B50" s="244">
        <v>69353.196018021539</v>
      </c>
      <c r="C50" s="244">
        <v>41611917.610812925</v>
      </c>
    </row>
    <row r="51" spans="1:3" ht="16" thickBot="1" x14ac:dyDescent="0.4">
      <c r="A51" s="250" t="s">
        <v>127</v>
      </c>
      <c r="B51" s="251">
        <v>100679.51650860409</v>
      </c>
      <c r="C51" s="251">
        <v>60407709.905162454</v>
      </c>
    </row>
    <row r="52" spans="1:3" x14ac:dyDescent="0.35">
      <c r="A52" s="256" t="str">
        <f>'[1]Price Results PBS'!A36</f>
        <v>Bus interface and adapter unit</v>
      </c>
      <c r="B52" s="246">
        <v>40893.367089944652</v>
      </c>
      <c r="C52" s="246">
        <v>24536020.25396679</v>
      </c>
    </row>
    <row r="53" spans="1:3" x14ac:dyDescent="0.35">
      <c r="A53" s="256" t="str">
        <f>'[1]Price Results PBS'!A37</f>
        <v>ADF (ARN 149) &amp; Digital Map</v>
      </c>
      <c r="B53" s="246">
        <v>24154.336526337171</v>
      </c>
      <c r="C53" s="246">
        <v>14492601.915802302</v>
      </c>
    </row>
    <row r="54" spans="1:3" x14ac:dyDescent="0.35">
      <c r="A54" s="256" t="str">
        <f>'[1]Price Results PBS'!A38</f>
        <v>CNI MS &amp; Data Loader &amp; Mission Computer</v>
      </c>
      <c r="B54" s="246">
        <v>76344.307131579175</v>
      </c>
      <c r="C54" s="246">
        <v>45806584.278947502</v>
      </c>
    </row>
    <row r="55" spans="1:3" x14ac:dyDescent="0.35">
      <c r="A55" s="256" t="str">
        <f>'[1]Price Results PBS'!A39</f>
        <v>VHF NAV (ARN 147)</v>
      </c>
      <c r="B55" s="246">
        <v>20555.180589876662</v>
      </c>
      <c r="C55" s="246">
        <v>12333108.353925997</v>
      </c>
    </row>
    <row r="56" spans="1:3" x14ac:dyDescent="0.35">
      <c r="A56" s="256" t="str">
        <f>'[1]Price Results PBS'!A40</f>
        <v>Radalt</v>
      </c>
      <c r="B56" s="246">
        <v>7377.8269994990687</v>
      </c>
      <c r="C56" s="246">
        <v>4426696.199699441</v>
      </c>
    </row>
    <row r="57" spans="1:3" x14ac:dyDescent="0.35">
      <c r="A57" s="256" t="str">
        <f>'[1]Price Results PBS'!A41</f>
        <v>Color weather radar</v>
      </c>
      <c r="B57" s="246">
        <v>32984.472617502579</v>
      </c>
      <c r="C57" s="246">
        <v>19790683.570501547</v>
      </c>
    </row>
    <row r="58" spans="1:3" x14ac:dyDescent="0.35">
      <c r="A58" s="256" t="str">
        <f>'[1]Price Results PBS'!A42</f>
        <v>Air Data Computer</v>
      </c>
      <c r="B58" s="246">
        <v>8730.6785284545022</v>
      </c>
      <c r="C58" s="246">
        <v>5238407.1170727015</v>
      </c>
    </row>
    <row r="59" spans="1:3" x14ac:dyDescent="0.35">
      <c r="A59" s="256" t="str">
        <f>'[1]Price Results PBS'!A43</f>
        <v>GPS/INS &amp; MDU</v>
      </c>
      <c r="B59" s="246">
        <v>33683.110760072552</v>
      </c>
      <c r="C59" s="246">
        <v>20209866.45604353</v>
      </c>
    </row>
    <row r="60" spans="1:3" x14ac:dyDescent="0.35">
      <c r="A60" s="256" t="str">
        <f>'[1]Price Results PBS'!A44</f>
        <v>UHF/VHF DF</v>
      </c>
      <c r="B60" s="246">
        <v>6661.6189686747148</v>
      </c>
      <c r="C60" s="246">
        <v>3996971.3812048291</v>
      </c>
    </row>
    <row r="61" spans="1:3" x14ac:dyDescent="0.35">
      <c r="A61" s="256" t="s">
        <v>26</v>
      </c>
      <c r="B61" s="246">
        <v>53306.612724771323</v>
      </c>
      <c r="C61" s="246">
        <v>31983967.634862795</v>
      </c>
    </row>
    <row r="62" spans="1:3" x14ac:dyDescent="0.35">
      <c r="A62" s="256" t="str">
        <f>'[1]Price Results PBS'!A45</f>
        <v>Mission SW</v>
      </c>
      <c r="B62" s="246">
        <v>4900.3013010046425</v>
      </c>
      <c r="C62" s="246">
        <v>2940180.7806027858</v>
      </c>
    </row>
    <row r="63" spans="1:3" x14ac:dyDescent="0.35">
      <c r="A63" s="245" t="str">
        <f>'[1]Price Results PBS'!A46</f>
        <v>Air Data SW</v>
      </c>
      <c r="B63" s="246">
        <v>4900.3013010046425</v>
      </c>
      <c r="C63" s="246">
        <v>2940180.7806027858</v>
      </c>
    </row>
    <row r="64" spans="1:3" ht="16" thickBot="1" x14ac:dyDescent="0.4">
      <c r="A64" s="250" t="s">
        <v>128</v>
      </c>
      <c r="B64" s="251">
        <v>437860.41755621228</v>
      </c>
      <c r="C64" s="251">
        <v>262716250.53372738</v>
      </c>
    </row>
    <row r="65" spans="1:5" x14ac:dyDescent="0.35">
      <c r="A65" s="272" t="str">
        <f>'[1]Price Results PBS'!A48</f>
        <v>VHF/UHF Radio</v>
      </c>
      <c r="B65" s="246">
        <v>19549.228831801891</v>
      </c>
      <c r="C65" s="246">
        <v>11729537.299081136</v>
      </c>
    </row>
    <row r="66" spans="1:5" x14ac:dyDescent="0.35">
      <c r="A66" s="272" t="str">
        <f>'[1]Price Results PBS'!A49</f>
        <v>HF</v>
      </c>
      <c r="B66" s="246">
        <v>39498.623190435654</v>
      </c>
      <c r="C66" s="246">
        <v>23699173.914261393</v>
      </c>
    </row>
    <row r="67" spans="1:5" x14ac:dyDescent="0.35">
      <c r="A67" s="272" t="str">
        <f>'[1]Price Results PBS'!A50</f>
        <v>INTERCOM System</v>
      </c>
      <c r="B67" s="246">
        <v>40343.534588127011</v>
      </c>
      <c r="C67" s="246">
        <v>24206120.752876207</v>
      </c>
    </row>
    <row r="68" spans="1:5" x14ac:dyDescent="0.35">
      <c r="A68" s="272" t="str">
        <f>'[1]Price Results PBS'!A51</f>
        <v>CVR</v>
      </c>
      <c r="B68" s="246">
        <v>51519.16676286162</v>
      </c>
      <c r="C68" s="246">
        <v>30911500.057716973</v>
      </c>
    </row>
    <row r="69" spans="1:5" x14ac:dyDescent="0.35">
      <c r="A69" s="272" t="str">
        <f>'[1]Price Results PBS'!A52</f>
        <v>FDR</v>
      </c>
      <c r="B69" s="246">
        <v>19875.292996064451</v>
      </c>
      <c r="C69" s="246">
        <v>11925175.79763867</v>
      </c>
    </row>
    <row r="70" spans="1:5" x14ac:dyDescent="0.35">
      <c r="A70" s="272" t="str">
        <f>'[1]Price Results PBS'!A53</f>
        <v>ELT</v>
      </c>
      <c r="B70" s="246">
        <v>10021.719515629929</v>
      </c>
      <c r="C70" s="246">
        <v>6013031.7093779575</v>
      </c>
    </row>
    <row r="71" spans="1:5" x14ac:dyDescent="0.35">
      <c r="A71" s="245" t="str">
        <f>'[1]Price Results PBS'!A54</f>
        <v>TCAS II SYSTEM</v>
      </c>
      <c r="B71" s="246">
        <v>23153.095298968572</v>
      </c>
      <c r="C71" s="246">
        <v>13891857.179381143</v>
      </c>
    </row>
    <row r="72" spans="1:5" ht="16" thickBot="1" x14ac:dyDescent="0.4">
      <c r="A72" s="250" t="s">
        <v>129</v>
      </c>
      <c r="B72" s="251">
        <v>289982.32953572483</v>
      </c>
      <c r="C72" s="251">
        <v>173989397.72143489</v>
      </c>
    </row>
    <row r="73" spans="1:5" x14ac:dyDescent="0.35">
      <c r="A73" s="243" t="str">
        <f>'[1]Price Results PBS'!A56</f>
        <v>Electrical Generators</v>
      </c>
      <c r="B73" s="244"/>
      <c r="C73" s="244"/>
    </row>
    <row r="74" spans="1:5" x14ac:dyDescent="0.35">
      <c r="A74" s="254" t="str">
        <f>'[1]Price Results PBS'!A57</f>
        <v>Electrical Distribution and Others</v>
      </c>
      <c r="B74" s="255"/>
      <c r="C74" s="255"/>
    </row>
    <row r="75" spans="1:5" x14ac:dyDescent="0.35">
      <c r="A75" s="272" t="s">
        <v>57</v>
      </c>
      <c r="B75" s="246">
        <v>22595.773020872253</v>
      </c>
      <c r="C75" s="246">
        <v>13557463.812523352</v>
      </c>
    </row>
    <row r="76" spans="1:5" x14ac:dyDescent="0.35">
      <c r="A76" s="272" t="s">
        <v>58</v>
      </c>
      <c r="B76" s="246">
        <v>50228.033002963843</v>
      </c>
      <c r="C76" s="246">
        <v>30136819.801778305</v>
      </c>
    </row>
    <row r="77" spans="1:5" x14ac:dyDescent="0.35">
      <c r="A77" s="272" t="s">
        <v>59</v>
      </c>
      <c r="B77" s="246"/>
      <c r="C77" s="246"/>
    </row>
    <row r="78" spans="1:5" x14ac:dyDescent="0.35">
      <c r="A78" s="272" t="s">
        <v>60</v>
      </c>
      <c r="B78" s="246"/>
      <c r="C78" s="246"/>
      <c r="E78" s="258"/>
    </row>
    <row r="79" spans="1:5" x14ac:dyDescent="0.35">
      <c r="A79" s="272" t="s">
        <v>61</v>
      </c>
      <c r="B79" s="246">
        <v>43015.282720299598</v>
      </c>
      <c r="C79" s="246">
        <v>25809169.632179759</v>
      </c>
    </row>
    <row r="80" spans="1:5" x14ac:dyDescent="0.35">
      <c r="A80" s="245" t="s">
        <v>62</v>
      </c>
      <c r="B80" s="246">
        <v>88.18740768175519</v>
      </c>
      <c r="C80" s="246">
        <v>52912.444609053113</v>
      </c>
    </row>
    <row r="81" spans="1:4" x14ac:dyDescent="0.35">
      <c r="A81" s="245" t="s">
        <v>63</v>
      </c>
      <c r="B81" s="246">
        <v>8682.2638341333113</v>
      </c>
      <c r="C81" s="246">
        <v>5209358.3004799867</v>
      </c>
    </row>
    <row r="82" spans="1:4" ht="16" thickBot="1" x14ac:dyDescent="0.4">
      <c r="A82" s="250" t="s">
        <v>130</v>
      </c>
      <c r="B82" s="251">
        <v>204661.27104752741</v>
      </c>
      <c r="C82" s="251">
        <v>122796762.62851644</v>
      </c>
    </row>
    <row r="83" spans="1:4" ht="16" thickBot="1" x14ac:dyDescent="0.4">
      <c r="A83" s="252" t="s">
        <v>131</v>
      </c>
      <c r="B83" s="253">
        <v>1555256.6163213493</v>
      </c>
      <c r="C83" s="253">
        <v>933153969.79280961</v>
      </c>
      <c r="D83" s="79"/>
    </row>
    <row r="84" spans="1:4" ht="16" thickBot="1" x14ac:dyDescent="0.4">
      <c r="A84" s="273"/>
      <c r="B84" s="274"/>
      <c r="C84" s="275"/>
    </row>
    <row r="85" spans="1:4" ht="16" thickBot="1" x14ac:dyDescent="0.4">
      <c r="A85" s="252" t="s">
        <v>132</v>
      </c>
      <c r="B85" s="276"/>
      <c r="C85" s="277"/>
    </row>
    <row r="86" spans="1:4" x14ac:dyDescent="0.35">
      <c r="A86" s="249" t="s">
        <v>38</v>
      </c>
      <c r="B86" s="246">
        <v>8665.9635716271841</v>
      </c>
      <c r="C86" s="246">
        <v>5199578.1429763101</v>
      </c>
    </row>
    <row r="87" spans="1:4" ht="16" thickBot="1" x14ac:dyDescent="0.4">
      <c r="A87" s="250" t="s">
        <v>157</v>
      </c>
      <c r="B87" s="251">
        <v>11411.721376795616</v>
      </c>
      <c r="C87" s="251">
        <v>6847032.82607737</v>
      </c>
    </row>
    <row r="88" spans="1:4" x14ac:dyDescent="0.35">
      <c r="A88" s="249" t="s">
        <v>96</v>
      </c>
      <c r="B88" s="246">
        <v>5013.3436953461814</v>
      </c>
      <c r="C88" s="246">
        <v>3008006.2172077089</v>
      </c>
    </row>
    <row r="89" spans="1:4" ht="16" thickBot="1" x14ac:dyDescent="0.4">
      <c r="A89" s="250" t="s">
        <v>158</v>
      </c>
      <c r="B89" s="251">
        <v>7601.3654790052697</v>
      </c>
      <c r="C89" s="251">
        <v>4560819.2874031616</v>
      </c>
    </row>
    <row r="90" spans="1:4" x14ac:dyDescent="0.35">
      <c r="A90" s="249" t="s">
        <v>39</v>
      </c>
      <c r="B90" s="246">
        <v>9343.3452495428519</v>
      </c>
      <c r="C90" s="246">
        <v>5606007.149725711</v>
      </c>
    </row>
    <row r="91" spans="1:4" ht="16" thickBot="1" x14ac:dyDescent="0.4">
      <c r="A91" s="250" t="s">
        <v>159</v>
      </c>
      <c r="B91" s="251">
        <v>12233.570171673224</v>
      </c>
      <c r="C91" s="251">
        <v>7340142.103003934</v>
      </c>
    </row>
    <row r="92" spans="1:4" x14ac:dyDescent="0.35">
      <c r="A92" s="249" t="s">
        <v>40</v>
      </c>
      <c r="B92" s="246">
        <v>17391.005540031001</v>
      </c>
      <c r="C92" s="246">
        <v>10434603.324018601</v>
      </c>
    </row>
    <row r="93" spans="1:4" ht="16" thickBot="1" x14ac:dyDescent="0.4">
      <c r="A93" s="250" t="s">
        <v>160</v>
      </c>
      <c r="B93" s="251">
        <v>22061.897659945829</v>
      </c>
      <c r="C93" s="251">
        <v>13237138.595967498</v>
      </c>
    </row>
    <row r="94" spans="1:4" x14ac:dyDescent="0.35">
      <c r="A94" s="249" t="s">
        <v>161</v>
      </c>
      <c r="B94" s="246">
        <v>27595.771465038575</v>
      </c>
      <c r="C94" s="246">
        <v>16557462.879023144</v>
      </c>
    </row>
    <row r="95" spans="1:4" ht="16" thickBot="1" x14ac:dyDescent="0.4">
      <c r="A95" s="250" t="s">
        <v>133</v>
      </c>
      <c r="B95" s="251">
        <v>38239.200721994195</v>
      </c>
      <c r="C95" s="251">
        <v>22943520.433196519</v>
      </c>
    </row>
    <row r="96" spans="1:4" x14ac:dyDescent="0.35">
      <c r="A96" s="249" t="s">
        <v>134</v>
      </c>
      <c r="B96" s="246">
        <v>14131.41436556786</v>
      </c>
      <c r="C96" s="246">
        <v>8478848.6193407159</v>
      </c>
    </row>
    <row r="97" spans="1:6" ht="16" thickBot="1" x14ac:dyDescent="0.4">
      <c r="A97" s="250" t="s">
        <v>162</v>
      </c>
      <c r="B97" s="251">
        <v>19500.269216095254</v>
      </c>
      <c r="C97" s="251">
        <v>11700161.529657152</v>
      </c>
    </row>
    <row r="98" spans="1:6" x14ac:dyDescent="0.35">
      <c r="A98" s="249" t="s">
        <v>135</v>
      </c>
      <c r="B98" s="246">
        <v>1856.4076711497564</v>
      </c>
      <c r="C98" s="246">
        <v>1113844.6026898539</v>
      </c>
    </row>
    <row r="99" spans="1:6" ht="16" thickBot="1" x14ac:dyDescent="0.4">
      <c r="A99" s="250" t="s">
        <v>136</v>
      </c>
      <c r="B99" s="251">
        <v>2322.3119795544972</v>
      </c>
      <c r="C99" s="251">
        <v>1393387.1877326984</v>
      </c>
    </row>
    <row r="100" spans="1:6" ht="16" thickBot="1" x14ac:dyDescent="0.4">
      <c r="A100" s="249" t="s">
        <v>137</v>
      </c>
      <c r="B100" s="246">
        <v>14094.267398118131</v>
      </c>
      <c r="C100" s="246">
        <v>8456560.4388708789</v>
      </c>
    </row>
    <row r="101" spans="1:6" ht="16" thickBot="1" x14ac:dyDescent="0.4">
      <c r="A101" s="250" t="s">
        <v>138</v>
      </c>
      <c r="B101" s="251">
        <v>16941.602429050257</v>
      </c>
      <c r="C101" s="251">
        <v>10164961.457430154</v>
      </c>
      <c r="E101" s="278" t="s">
        <v>118</v>
      </c>
      <c r="F101" s="279">
        <f>C13/C106</f>
        <v>8.4204453225511858E-2</v>
      </c>
    </row>
    <row r="102" spans="1:6" ht="16" thickBot="1" x14ac:dyDescent="0.4">
      <c r="A102" s="259" t="s">
        <v>139</v>
      </c>
      <c r="B102" s="260">
        <v>159781.74542676783</v>
      </c>
      <c r="C102" s="260">
        <v>95869047.25606069</v>
      </c>
      <c r="D102" s="79"/>
      <c r="E102" s="178" t="s">
        <v>120</v>
      </c>
      <c r="F102" s="280">
        <f>C28/C106</f>
        <v>0.14299567993596965</v>
      </c>
    </row>
    <row r="103" spans="1:6" ht="16" thickBot="1" x14ac:dyDescent="0.4">
      <c r="A103" s="281"/>
      <c r="B103" s="282"/>
      <c r="C103" s="283"/>
      <c r="E103" s="178" t="s">
        <v>143</v>
      </c>
      <c r="F103" s="280">
        <f>C83/C106</f>
        <v>0.32364705944942024</v>
      </c>
    </row>
    <row r="104" spans="1:6" ht="16" thickBot="1" x14ac:dyDescent="0.4">
      <c r="A104" s="284" t="s">
        <v>163</v>
      </c>
      <c r="B104" s="285">
        <v>3383599.4087035125</v>
      </c>
      <c r="C104" s="285">
        <v>2030159645.2221074</v>
      </c>
      <c r="D104" s="79"/>
      <c r="E104" s="178" t="s">
        <v>82</v>
      </c>
      <c r="F104" s="280">
        <f>C102/C106</f>
        <v>3.3250391940711256E-2</v>
      </c>
    </row>
    <row r="105" spans="1:6" ht="16" thickBot="1" x14ac:dyDescent="0.4">
      <c r="A105" s="286"/>
      <c r="B105" s="287"/>
      <c r="C105" s="288"/>
      <c r="E105" s="178" t="s">
        <v>165</v>
      </c>
      <c r="F105" s="280">
        <f>C104/C106-SUM(F101:F104)</f>
        <v>0.12002544407880777</v>
      </c>
    </row>
    <row r="106" spans="1:6" ht="16" thickBot="1" x14ac:dyDescent="0.4">
      <c r="A106" s="289" t="s">
        <v>164</v>
      </c>
      <c r="B106" s="290">
        <v>4805409.3831938738</v>
      </c>
      <c r="C106" s="290">
        <v>2883245629.9163241</v>
      </c>
      <c r="D106" s="79"/>
      <c r="E106" s="181" t="s">
        <v>166</v>
      </c>
      <c r="F106" s="291">
        <f>1-SUM(F101:F105)</f>
        <v>0.29587697136957924</v>
      </c>
    </row>
  </sheetData>
  <mergeCells count="1">
    <mergeCell ref="A1:C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43284-E3E6-4F3B-8B19-6CF551F187C0}">
  <sheetPr>
    <tabColor rgb="FF00B050"/>
  </sheetPr>
  <dimension ref="A1:F106"/>
  <sheetViews>
    <sheetView zoomScale="85" zoomScaleNormal="85" workbookViewId="0">
      <selection sqref="A1:C1"/>
    </sheetView>
  </sheetViews>
  <sheetFormatPr defaultRowHeight="15.5" x14ac:dyDescent="0.35"/>
  <cols>
    <col min="1" max="1" width="44.7265625" style="2" bestFit="1" customWidth="1"/>
    <col min="2" max="3" width="19.1796875" style="292" customWidth="1"/>
    <col min="4" max="4" width="8.7265625" style="2"/>
    <col min="5" max="5" width="21.90625" style="2" bestFit="1" customWidth="1"/>
    <col min="6" max="6" width="14.6328125" style="2" bestFit="1" customWidth="1"/>
    <col min="7" max="16384" width="8.7265625" style="2"/>
  </cols>
  <sheetData>
    <row r="1" spans="1:3" ht="25.5" thickBot="1" x14ac:dyDescent="0.4">
      <c r="A1" s="382" t="s">
        <v>463</v>
      </c>
      <c r="B1" s="383"/>
      <c r="C1" s="384"/>
    </row>
    <row r="2" spans="1:3" ht="16" thickBot="1" x14ac:dyDescent="0.4">
      <c r="A2" s="293"/>
      <c r="B2" s="293"/>
      <c r="C2" s="293"/>
    </row>
    <row r="3" spans="1:3" x14ac:dyDescent="0.35">
      <c r="A3" s="294"/>
      <c r="B3" s="338" t="s">
        <v>465</v>
      </c>
      <c r="C3" s="338" t="s">
        <v>466</v>
      </c>
    </row>
    <row r="4" spans="1:3" ht="16" thickBot="1" x14ac:dyDescent="0.4">
      <c r="A4" s="240" t="s">
        <v>118</v>
      </c>
      <c r="B4" s="241"/>
      <c r="C4" s="242"/>
    </row>
    <row r="5" spans="1:3" x14ac:dyDescent="0.35">
      <c r="A5" s="243" t="str">
        <f>'[1]Price Results PBS'!A7</f>
        <v>Wing</v>
      </c>
      <c r="B5" s="244">
        <v>1547520.181650907</v>
      </c>
      <c r="C5" s="244">
        <v>928512108.9905442</v>
      </c>
    </row>
    <row r="6" spans="1:3" x14ac:dyDescent="0.35">
      <c r="A6" s="245" t="str">
        <f>'[1]Price Results PBS'!A8</f>
        <v>Fuselage</v>
      </c>
      <c r="B6" s="246">
        <v>2142047.4456265485</v>
      </c>
      <c r="C6" s="246">
        <v>1285228467.3759291</v>
      </c>
    </row>
    <row r="7" spans="1:3" x14ac:dyDescent="0.35">
      <c r="A7" s="245" t="str">
        <f>'[1]Price Results PBS'!A9</f>
        <v>Horizontal tail</v>
      </c>
      <c r="B7" s="246">
        <v>227349.13337163205</v>
      </c>
      <c r="C7" s="246">
        <v>136409480.02297923</v>
      </c>
    </row>
    <row r="8" spans="1:3" x14ac:dyDescent="0.35">
      <c r="A8" s="245" t="str">
        <f>'[1]Price Results PBS'!A10</f>
        <v>Vertical Tail</v>
      </c>
      <c r="B8" s="246">
        <v>256968.43664677744</v>
      </c>
      <c r="C8" s="246">
        <v>154181061.98806646</v>
      </c>
    </row>
    <row r="9" spans="1:3" ht="16" thickBot="1" x14ac:dyDescent="0.4">
      <c r="A9" s="247" t="str">
        <f>'[1]Price Results PBS'!A11</f>
        <v>Nacelles</v>
      </c>
      <c r="B9" s="248">
        <v>609739.87721725029</v>
      </c>
      <c r="C9" s="248">
        <v>365843926.33035016</v>
      </c>
    </row>
    <row r="10" spans="1:3" x14ac:dyDescent="0.35">
      <c r="A10" s="245" t="str">
        <f>'[1]Price Results PBS'!A13</f>
        <v>Main Landing Gear</v>
      </c>
      <c r="B10" s="246">
        <v>1059844.4842182805</v>
      </c>
      <c r="C10" s="246">
        <v>635906690.53096831</v>
      </c>
    </row>
    <row r="11" spans="1:3" x14ac:dyDescent="0.35">
      <c r="A11" s="249" t="str">
        <f>'[1]Price Results PBS'!A14</f>
        <v>Nose Landing Gear</v>
      </c>
      <c r="B11" s="246">
        <v>110627.31719425316</v>
      </c>
      <c r="C11" s="246">
        <v>66376390.316551894</v>
      </c>
    </row>
    <row r="12" spans="1:3" ht="16" thickBot="1" x14ac:dyDescent="0.4">
      <c r="A12" s="250" t="s">
        <v>152</v>
      </c>
      <c r="B12" s="251">
        <v>1206038.954465688</v>
      </c>
      <c r="C12" s="251">
        <v>723623372.67941284</v>
      </c>
    </row>
    <row r="13" spans="1:3" ht="16" thickBot="1" x14ac:dyDescent="0.4">
      <c r="A13" s="252" t="s">
        <v>119</v>
      </c>
      <c r="B13" s="253">
        <v>6905900.3997484511</v>
      </c>
      <c r="C13" s="253">
        <v>4143540239.8490705</v>
      </c>
    </row>
    <row r="14" spans="1:3" ht="16" thickBot="1" x14ac:dyDescent="0.4">
      <c r="A14" s="133"/>
      <c r="B14" s="134"/>
      <c r="C14" s="135"/>
    </row>
    <row r="15" spans="1:3" ht="16" thickBot="1" x14ac:dyDescent="0.4">
      <c r="A15" s="252" t="s">
        <v>120</v>
      </c>
      <c r="B15" s="136"/>
      <c r="C15" s="137"/>
    </row>
    <row r="16" spans="1:3" x14ac:dyDescent="0.35">
      <c r="A16" s="243" t="str">
        <f>'[1]Price Results PBS'!A16</f>
        <v>Engine</v>
      </c>
      <c r="B16" s="244"/>
      <c r="C16" s="244"/>
    </row>
    <row r="17" spans="1:3" x14ac:dyDescent="0.35">
      <c r="A17" s="254" t="str">
        <f>'[1]Price Results PBS'!A17</f>
        <v>Engine Control</v>
      </c>
      <c r="B17" s="255"/>
      <c r="C17" s="255"/>
    </row>
    <row r="18" spans="1:3" x14ac:dyDescent="0.35">
      <c r="A18" s="256" t="s">
        <v>50</v>
      </c>
      <c r="B18" s="246">
        <v>1256674.176709638</v>
      </c>
      <c r="C18" s="246">
        <v>754004506.02578282</v>
      </c>
    </row>
    <row r="19" spans="1:3" x14ac:dyDescent="0.35">
      <c r="A19" s="256" t="s">
        <v>51</v>
      </c>
      <c r="B19" s="246">
        <v>235225.77789688224</v>
      </c>
      <c r="C19" s="246">
        <v>141135466.73812935</v>
      </c>
    </row>
    <row r="20" spans="1:3" x14ac:dyDescent="0.35">
      <c r="A20" s="256" t="s">
        <v>144</v>
      </c>
      <c r="B20" s="246">
        <v>338553.33897035109</v>
      </c>
      <c r="C20" s="246">
        <v>203132003.38221067</v>
      </c>
    </row>
    <row r="21" spans="1:3" x14ac:dyDescent="0.35">
      <c r="A21" s="256" t="s">
        <v>52</v>
      </c>
      <c r="B21" s="246"/>
      <c r="C21" s="246"/>
    </row>
    <row r="22" spans="1:3" x14ac:dyDescent="0.35">
      <c r="A22" s="256" t="s">
        <v>140</v>
      </c>
      <c r="B22" s="246">
        <v>1348060.7774605886</v>
      </c>
      <c r="C22" s="246">
        <v>808836466.47635317</v>
      </c>
    </row>
    <row r="23" spans="1:3" x14ac:dyDescent="0.35">
      <c r="A23" s="256" t="s">
        <v>8</v>
      </c>
      <c r="B23" s="246">
        <v>335056.49607765168</v>
      </c>
      <c r="C23" s="246">
        <v>201033897.64659101</v>
      </c>
    </row>
    <row r="24" spans="1:3" x14ac:dyDescent="0.35">
      <c r="A24" s="256" t="s">
        <v>53</v>
      </c>
      <c r="B24" s="246">
        <v>343700.78313624061</v>
      </c>
      <c r="C24" s="246">
        <v>206220469.88174438</v>
      </c>
    </row>
    <row r="25" spans="1:3" x14ac:dyDescent="0.35">
      <c r="A25" s="256" t="s">
        <v>54</v>
      </c>
      <c r="B25" s="246">
        <v>1432138.2332503884</v>
      </c>
      <c r="C25" s="246">
        <v>859282939.9502331</v>
      </c>
    </row>
    <row r="26" spans="1:3" x14ac:dyDescent="0.35">
      <c r="A26" s="256" t="s">
        <v>55</v>
      </c>
      <c r="B26" s="246">
        <v>497735.64128911874</v>
      </c>
      <c r="C26" s="246">
        <v>298641384.77347124</v>
      </c>
    </row>
    <row r="27" spans="1:3" ht="16" thickBot="1" x14ac:dyDescent="0.4">
      <c r="A27" s="256" t="s">
        <v>56</v>
      </c>
      <c r="B27" s="246">
        <v>759477.79620047461</v>
      </c>
      <c r="C27" s="246">
        <v>455686677.72028476</v>
      </c>
    </row>
    <row r="28" spans="1:3" ht="16" thickBot="1" x14ac:dyDescent="0.4">
      <c r="A28" s="259" t="s">
        <v>121</v>
      </c>
      <c r="B28" s="260">
        <v>11837068.023296401</v>
      </c>
      <c r="C28" s="260">
        <v>7102240813.9778404</v>
      </c>
    </row>
    <row r="29" spans="1:3" ht="16" thickBot="1" x14ac:dyDescent="0.4">
      <c r="A29" s="138"/>
      <c r="B29" s="261"/>
      <c r="C29" s="262"/>
    </row>
    <row r="30" spans="1:3" ht="16" thickBot="1" x14ac:dyDescent="0.4">
      <c r="A30" s="259" t="s">
        <v>122</v>
      </c>
      <c r="B30" s="263"/>
      <c r="C30" s="264"/>
    </row>
    <row r="31" spans="1:3" x14ac:dyDescent="0.35">
      <c r="A31" s="243" t="s">
        <v>9</v>
      </c>
      <c r="B31" s="265"/>
      <c r="C31" s="266"/>
    </row>
    <row r="32" spans="1:3" ht="16" thickBot="1" x14ac:dyDescent="0.4">
      <c r="A32" s="250" t="s">
        <v>148</v>
      </c>
      <c r="B32" s="251"/>
      <c r="C32" s="251"/>
    </row>
    <row r="33" spans="1:3" x14ac:dyDescent="0.35">
      <c r="A33" s="243" t="s">
        <v>10</v>
      </c>
      <c r="B33" s="265"/>
      <c r="C33" s="266"/>
    </row>
    <row r="34" spans="1:3" x14ac:dyDescent="0.35">
      <c r="A34" s="245" t="s">
        <v>11</v>
      </c>
      <c r="B34" s="267"/>
      <c r="C34" s="268"/>
    </row>
    <row r="35" spans="1:3" ht="16" thickBot="1" x14ac:dyDescent="0.4">
      <c r="A35" s="250" t="s">
        <v>149</v>
      </c>
      <c r="B35" s="251"/>
      <c r="C35" s="251"/>
    </row>
    <row r="36" spans="1:3" x14ac:dyDescent="0.35">
      <c r="A36" s="243" t="str">
        <f>'[1]Price Results PBS'!A20</f>
        <v>Refuelling System</v>
      </c>
      <c r="B36" s="244">
        <v>19470.57486474343</v>
      </c>
      <c r="C36" s="244">
        <v>11682344.918846058</v>
      </c>
    </row>
    <row r="37" spans="1:3" x14ac:dyDescent="0.35">
      <c r="A37" s="245" t="str">
        <f>'[1]Price Results PBS'!A21</f>
        <v>Fueling System</v>
      </c>
      <c r="B37" s="246">
        <v>55208.798099118663</v>
      </c>
      <c r="C37" s="246">
        <v>33125278.859471198</v>
      </c>
    </row>
    <row r="38" spans="1:3" ht="16" thickBot="1" x14ac:dyDescent="0.4">
      <c r="A38" s="269" t="s">
        <v>123</v>
      </c>
      <c r="B38" s="270">
        <v>80697.516589433522</v>
      </c>
      <c r="C38" s="270">
        <v>48418509.953660116</v>
      </c>
    </row>
    <row r="39" spans="1:3" x14ac:dyDescent="0.35">
      <c r="A39" s="271" t="str">
        <f>'[1]Price Results PBS'!A23</f>
        <v>CAU Group</v>
      </c>
      <c r="B39" s="244">
        <v>325169.098084973</v>
      </c>
      <c r="C39" s="244">
        <v>195101458.8509838</v>
      </c>
    </row>
    <row r="40" spans="1:3" ht="16" thickBot="1" x14ac:dyDescent="0.4">
      <c r="A40" s="250" t="s">
        <v>153</v>
      </c>
      <c r="B40" s="251">
        <v>399361.18560007907</v>
      </c>
      <c r="C40" s="251">
        <v>239616711.36004746</v>
      </c>
    </row>
    <row r="41" spans="1:3" x14ac:dyDescent="0.35">
      <c r="A41" s="249" t="s">
        <v>124</v>
      </c>
      <c r="B41" s="246">
        <v>46721.708605227628</v>
      </c>
      <c r="C41" s="246">
        <v>28033025.163136575</v>
      </c>
    </row>
    <row r="42" spans="1:3" x14ac:dyDescent="0.35">
      <c r="A42" s="249" t="s">
        <v>125</v>
      </c>
      <c r="B42" s="246">
        <v>20755.533710471875</v>
      </c>
      <c r="C42" s="246">
        <v>12453320.226283126</v>
      </c>
    </row>
    <row r="43" spans="1:3" ht="16" thickBot="1" x14ac:dyDescent="0.4">
      <c r="A43" s="250" t="s">
        <v>126</v>
      </c>
      <c r="B43" s="251">
        <v>74159.019963338418</v>
      </c>
      <c r="C43" s="251">
        <v>44495411.978003047</v>
      </c>
    </row>
    <row r="44" spans="1:3" x14ac:dyDescent="0.35">
      <c r="A44" s="249" t="s">
        <v>150</v>
      </c>
      <c r="B44" s="246">
        <v>26109.968443057332</v>
      </c>
      <c r="C44" s="246">
        <v>15665981.065834399</v>
      </c>
    </row>
    <row r="45" spans="1:3" ht="16" thickBot="1" x14ac:dyDescent="0.4">
      <c r="A45" s="250" t="s">
        <v>154</v>
      </c>
      <c r="B45" s="251">
        <v>30032.529912187048</v>
      </c>
      <c r="C45" s="251">
        <v>18019517.947312228</v>
      </c>
    </row>
    <row r="46" spans="1:3" x14ac:dyDescent="0.35">
      <c r="A46" s="249" t="s">
        <v>151</v>
      </c>
      <c r="B46" s="246">
        <v>132871.96035983844</v>
      </c>
      <c r="C46" s="246">
        <v>79723176.215903074</v>
      </c>
    </row>
    <row r="47" spans="1:3" ht="16" thickBot="1" x14ac:dyDescent="0.4">
      <c r="A47" s="250" t="s">
        <v>155</v>
      </c>
      <c r="B47" s="251">
        <v>154415.39883180463</v>
      </c>
      <c r="C47" s="251">
        <v>92649239.299082786</v>
      </c>
    </row>
    <row r="48" spans="1:3" x14ac:dyDescent="0.35">
      <c r="A48" s="249" t="s">
        <v>92</v>
      </c>
      <c r="B48" s="246">
        <v>265946.52550032566</v>
      </c>
      <c r="C48" s="246">
        <v>159567915.3001954</v>
      </c>
    </row>
    <row r="49" spans="1:5" ht="16" thickBot="1" x14ac:dyDescent="0.4">
      <c r="A49" s="250" t="s">
        <v>156</v>
      </c>
      <c r="B49" s="251">
        <v>329386.64594767464</v>
      </c>
      <c r="C49" s="251">
        <v>197631987.5686048</v>
      </c>
    </row>
    <row r="50" spans="1:5" x14ac:dyDescent="0.35">
      <c r="A50" s="271" t="s">
        <v>18</v>
      </c>
      <c r="B50" s="244">
        <v>559851.81499762973</v>
      </c>
      <c r="C50" s="244">
        <v>335911088.99857783</v>
      </c>
    </row>
    <row r="51" spans="1:5" ht="16" thickBot="1" x14ac:dyDescent="0.4">
      <c r="A51" s="250" t="s">
        <v>127</v>
      </c>
      <c r="B51" s="251">
        <v>702723.7129564198</v>
      </c>
      <c r="C51" s="251">
        <v>421634227.77385187</v>
      </c>
    </row>
    <row r="52" spans="1:5" x14ac:dyDescent="0.35">
      <c r="A52" s="256" t="str">
        <f>'[1]Price Results PBS'!A36</f>
        <v>Bus interface and adapter unit</v>
      </c>
      <c r="B52" s="246">
        <v>190392.3257097301</v>
      </c>
      <c r="C52" s="246">
        <v>114235395.42583805</v>
      </c>
    </row>
    <row r="53" spans="1:5" x14ac:dyDescent="0.35">
      <c r="A53" s="256" t="str">
        <f>'[1]Price Results PBS'!A37</f>
        <v>ADF (ARN 149) &amp; Digital Map</v>
      </c>
      <c r="B53" s="246">
        <v>305971.26828201063</v>
      </c>
      <c r="C53" s="246">
        <v>183582760.96920636</v>
      </c>
    </row>
    <row r="54" spans="1:5" x14ac:dyDescent="0.35">
      <c r="A54" s="256" t="str">
        <f>'[1]Price Results PBS'!A38</f>
        <v>CNI MS &amp; Data Loader &amp; Mission Computer</v>
      </c>
      <c r="B54" s="246">
        <v>654192.16517218808</v>
      </c>
      <c r="C54" s="246">
        <v>392515299.10331285</v>
      </c>
    </row>
    <row r="55" spans="1:5" x14ac:dyDescent="0.35">
      <c r="A55" s="256" t="str">
        <f>'[1]Price Results PBS'!A39</f>
        <v>VHF NAV (ARN 147)</v>
      </c>
      <c r="B55" s="246">
        <v>127220.86823629685</v>
      </c>
      <c r="C55" s="246">
        <v>76332520.941778108</v>
      </c>
    </row>
    <row r="56" spans="1:5" x14ac:dyDescent="0.35">
      <c r="A56" s="256" t="str">
        <f>'[1]Price Results PBS'!A40</f>
        <v>Radalt</v>
      </c>
      <c r="B56" s="246">
        <v>25535.240812340402</v>
      </c>
      <c r="C56" s="246">
        <v>15321144.487404242</v>
      </c>
    </row>
    <row r="57" spans="1:5" x14ac:dyDescent="0.35">
      <c r="A57" s="256" t="str">
        <f>'[1]Price Results PBS'!A41</f>
        <v>Color weather radar</v>
      </c>
      <c r="B57" s="246">
        <v>171893.52601360236</v>
      </c>
      <c r="C57" s="246">
        <v>103136115.60816142</v>
      </c>
    </row>
    <row r="58" spans="1:5" x14ac:dyDescent="0.35">
      <c r="A58" s="256" t="str">
        <f>'[1]Price Results PBS'!A42</f>
        <v>Air Data Computer</v>
      </c>
      <c r="B58" s="246">
        <v>34057.568721627038</v>
      </c>
      <c r="C58" s="246">
        <v>20434541.232976224</v>
      </c>
    </row>
    <row r="59" spans="1:5" x14ac:dyDescent="0.35">
      <c r="A59" s="256" t="str">
        <f>'[1]Price Results PBS'!A43</f>
        <v>GPS/INS &amp; MDU</v>
      </c>
      <c r="B59" s="246">
        <v>74541.990961367905</v>
      </c>
      <c r="C59" s="246">
        <v>44725194.576820746</v>
      </c>
    </row>
    <row r="60" spans="1:5" x14ac:dyDescent="0.35">
      <c r="A60" s="256" t="str">
        <f>'[1]Price Results PBS'!A44</f>
        <v>UHF/VHF DF</v>
      </c>
      <c r="B60" s="246">
        <v>30351.271553933482</v>
      </c>
      <c r="C60" s="246">
        <v>18210762.93236009</v>
      </c>
    </row>
    <row r="61" spans="1:5" x14ac:dyDescent="0.35">
      <c r="A61" s="256" t="s">
        <v>26</v>
      </c>
      <c r="B61" s="246">
        <v>355557.09155078133</v>
      </c>
      <c r="C61" s="246">
        <v>213334254.9304688</v>
      </c>
    </row>
    <row r="62" spans="1:5" x14ac:dyDescent="0.35">
      <c r="A62" s="256" t="str">
        <f>'[1]Price Results PBS'!A45</f>
        <v>Mission SW</v>
      </c>
      <c r="B62" s="246">
        <v>447.5688798509255</v>
      </c>
      <c r="C62" s="246">
        <v>268541.32791055529</v>
      </c>
      <c r="E62" s="295"/>
    </row>
    <row r="63" spans="1:5" x14ac:dyDescent="0.35">
      <c r="A63" s="245" t="str">
        <f>'[1]Price Results PBS'!A46</f>
        <v>Air Data SW</v>
      </c>
      <c r="B63" s="246">
        <v>447.5688798509255</v>
      </c>
      <c r="C63" s="246">
        <v>268541.32791055529</v>
      </c>
    </row>
    <row r="64" spans="1:5" ht="16" thickBot="1" x14ac:dyDescent="0.4">
      <c r="A64" s="250" t="s">
        <v>128</v>
      </c>
      <c r="B64" s="251">
        <v>2379701.6730457866</v>
      </c>
      <c r="C64" s="251">
        <v>1427821003.827472</v>
      </c>
    </row>
    <row r="65" spans="1:3" x14ac:dyDescent="0.35">
      <c r="A65" s="272" t="str">
        <f>'[1]Price Results PBS'!A48</f>
        <v>VHF/UHF Radio</v>
      </c>
      <c r="B65" s="246">
        <v>58841.467395991232</v>
      </c>
      <c r="C65" s="246">
        <v>35304880.437594742</v>
      </c>
    </row>
    <row r="66" spans="1:3" x14ac:dyDescent="0.35">
      <c r="A66" s="272" t="str">
        <f>'[1]Price Results PBS'!A49</f>
        <v>HF</v>
      </c>
      <c r="B66" s="246">
        <v>143531.57836718365</v>
      </c>
      <c r="C66" s="246">
        <v>86118947.020310193</v>
      </c>
    </row>
    <row r="67" spans="1:3" x14ac:dyDescent="0.35">
      <c r="A67" s="272" t="str">
        <f>'[1]Price Results PBS'!A50</f>
        <v>INTERCOM System</v>
      </c>
      <c r="B67" s="246">
        <v>152662.70107226219</v>
      </c>
      <c r="C67" s="246">
        <v>91597620.643357322</v>
      </c>
    </row>
    <row r="68" spans="1:3" x14ac:dyDescent="0.35">
      <c r="A68" s="272" t="str">
        <f>'[1]Price Results PBS'!A51</f>
        <v>CVR</v>
      </c>
      <c r="B68" s="246">
        <v>345291.88843278098</v>
      </c>
      <c r="C68" s="246">
        <v>207175133.0596686</v>
      </c>
    </row>
    <row r="69" spans="1:3" x14ac:dyDescent="0.35">
      <c r="A69" s="272" t="str">
        <f>'[1]Price Results PBS'!A52</f>
        <v>FDR</v>
      </c>
      <c r="B69" s="246">
        <v>61784.961972852812</v>
      </c>
      <c r="C69" s="246">
        <v>37070977.183711685</v>
      </c>
    </row>
    <row r="70" spans="1:3" x14ac:dyDescent="0.35">
      <c r="A70" s="272" t="str">
        <f>'[1]Price Results PBS'!A53</f>
        <v>ELT</v>
      </c>
      <c r="B70" s="246">
        <v>20327.995682692275</v>
      </c>
      <c r="C70" s="246">
        <v>12196797.409615366</v>
      </c>
    </row>
    <row r="71" spans="1:3" x14ac:dyDescent="0.35">
      <c r="A71" s="245" t="str">
        <f>'[1]Price Results PBS'!A54</f>
        <v>TCAS II SYSTEM</v>
      </c>
      <c r="B71" s="246">
        <v>88202.012304627991</v>
      </c>
      <c r="C71" s="246">
        <v>52921207.382776797</v>
      </c>
    </row>
    <row r="72" spans="1:3" ht="16" thickBot="1" x14ac:dyDescent="0.4">
      <c r="A72" s="250" t="s">
        <v>129</v>
      </c>
      <c r="B72" s="251">
        <v>1083195.3326366134</v>
      </c>
      <c r="C72" s="251">
        <v>649917199.58196807</v>
      </c>
    </row>
    <row r="73" spans="1:3" x14ac:dyDescent="0.35">
      <c r="A73" s="243" t="str">
        <f>'[1]Price Results PBS'!A56</f>
        <v>Electrical Generators</v>
      </c>
      <c r="B73" s="244"/>
      <c r="C73" s="244"/>
    </row>
    <row r="74" spans="1:3" x14ac:dyDescent="0.35">
      <c r="A74" s="254" t="str">
        <f>'[1]Price Results PBS'!A57</f>
        <v>Electrical Distribution and Others</v>
      </c>
      <c r="B74" s="255"/>
      <c r="C74" s="255"/>
    </row>
    <row r="75" spans="1:3" x14ac:dyDescent="0.35">
      <c r="A75" s="272" t="s">
        <v>57</v>
      </c>
      <c r="B75" s="246">
        <v>90793.022110327845</v>
      </c>
      <c r="C75" s="246">
        <v>54475813.266196705</v>
      </c>
    </row>
    <row r="76" spans="1:3" x14ac:dyDescent="0.35">
      <c r="A76" s="272" t="s">
        <v>58</v>
      </c>
      <c r="B76" s="246">
        <v>378015.26425925863</v>
      </c>
      <c r="C76" s="246">
        <v>226809158.55555516</v>
      </c>
    </row>
    <row r="77" spans="1:3" x14ac:dyDescent="0.35">
      <c r="A77" s="272" t="s">
        <v>59</v>
      </c>
      <c r="B77" s="246"/>
      <c r="C77" s="246"/>
    </row>
    <row r="78" spans="1:3" x14ac:dyDescent="0.35">
      <c r="A78" s="272" t="s">
        <v>60</v>
      </c>
      <c r="B78" s="246"/>
      <c r="C78" s="246"/>
    </row>
    <row r="79" spans="1:3" x14ac:dyDescent="0.35">
      <c r="A79" s="272" t="s">
        <v>61</v>
      </c>
      <c r="B79" s="246">
        <v>430762.95602095447</v>
      </c>
      <c r="C79" s="246">
        <v>258457773.6125727</v>
      </c>
    </row>
    <row r="80" spans="1:3" x14ac:dyDescent="0.35">
      <c r="A80" s="245" t="s">
        <v>62</v>
      </c>
      <c r="B80" s="246">
        <v>1171.5897490587104</v>
      </c>
      <c r="C80" s="246">
        <v>702953.84943522618</v>
      </c>
    </row>
    <row r="81" spans="1:6" x14ac:dyDescent="0.35">
      <c r="A81" s="245" t="s">
        <v>63</v>
      </c>
      <c r="B81" s="246">
        <v>179336.96900082243</v>
      </c>
      <c r="C81" s="246">
        <v>107602181.40049346</v>
      </c>
    </row>
    <row r="82" spans="1:6" ht="16" thickBot="1" x14ac:dyDescent="0.4">
      <c r="A82" s="250" t="s">
        <v>130</v>
      </c>
      <c r="B82" s="251">
        <v>1285431.2875043324</v>
      </c>
      <c r="C82" s="251">
        <v>771258772.50259936</v>
      </c>
    </row>
    <row r="83" spans="1:6" ht="16" thickBot="1" x14ac:dyDescent="0.4">
      <c r="A83" s="252" t="s">
        <v>131</v>
      </c>
      <c r="B83" s="253">
        <v>9900563.4674492069</v>
      </c>
      <c r="C83" s="253">
        <v>5940338080.4695244</v>
      </c>
      <c r="F83" s="258"/>
    </row>
    <row r="84" spans="1:6" ht="16" thickBot="1" x14ac:dyDescent="0.4">
      <c r="A84" s="273"/>
      <c r="B84" s="274"/>
      <c r="C84" s="275"/>
    </row>
    <row r="85" spans="1:6" ht="16" thickBot="1" x14ac:dyDescent="0.4">
      <c r="A85" s="252" t="s">
        <v>132</v>
      </c>
      <c r="B85" s="276"/>
      <c r="C85" s="277"/>
    </row>
    <row r="86" spans="1:6" x14ac:dyDescent="0.35">
      <c r="A86" s="249" t="s">
        <v>38</v>
      </c>
      <c r="B86" s="246">
        <v>29951.022435453098</v>
      </c>
      <c r="C86" s="246">
        <v>17970613.46127186</v>
      </c>
    </row>
    <row r="87" spans="1:6" ht="16" thickBot="1" x14ac:dyDescent="0.4">
      <c r="A87" s="250" t="s">
        <v>157</v>
      </c>
      <c r="B87" s="251">
        <v>38398.118132038922</v>
      </c>
      <c r="C87" s="251">
        <v>23038870.879223354</v>
      </c>
    </row>
    <row r="88" spans="1:6" x14ac:dyDescent="0.35">
      <c r="A88" s="249" t="s">
        <v>96</v>
      </c>
      <c r="B88" s="246">
        <v>31286.77944522458</v>
      </c>
      <c r="C88" s="246">
        <v>18772067.667134747</v>
      </c>
    </row>
    <row r="89" spans="1:6" ht="16" thickBot="1" x14ac:dyDescent="0.4">
      <c r="A89" s="250" t="s">
        <v>158</v>
      </c>
      <c r="B89" s="251">
        <v>118557.58574347981</v>
      </c>
      <c r="C89" s="251">
        <v>71134551.446087882</v>
      </c>
    </row>
    <row r="90" spans="1:6" x14ac:dyDescent="0.35">
      <c r="A90" s="249" t="s">
        <v>39</v>
      </c>
      <c r="B90" s="246">
        <v>50333.958285283792</v>
      </c>
      <c r="C90" s="246">
        <v>30200374.971170276</v>
      </c>
    </row>
    <row r="91" spans="1:6" ht="16" thickBot="1" x14ac:dyDescent="0.4">
      <c r="A91" s="250" t="s">
        <v>159</v>
      </c>
      <c r="B91" s="251">
        <v>56857.764423151079</v>
      </c>
      <c r="C91" s="251">
        <v>34114658.653890647</v>
      </c>
    </row>
    <row r="92" spans="1:6" x14ac:dyDescent="0.35">
      <c r="A92" s="249" t="s">
        <v>40</v>
      </c>
      <c r="B92" s="246">
        <v>70776.373206575969</v>
      </c>
      <c r="C92" s="246">
        <v>42465823.923945583</v>
      </c>
    </row>
    <row r="93" spans="1:6" ht="16" thickBot="1" x14ac:dyDescent="0.4">
      <c r="A93" s="250" t="s">
        <v>160</v>
      </c>
      <c r="B93" s="251">
        <v>69654.429940577582</v>
      </c>
      <c r="C93" s="251">
        <v>41792657.96434655</v>
      </c>
    </row>
    <row r="94" spans="1:6" x14ac:dyDescent="0.35">
      <c r="A94" s="249" t="s">
        <v>161</v>
      </c>
      <c r="B94" s="246">
        <v>540560.58562637831</v>
      </c>
      <c r="C94" s="246">
        <v>324336351.37582701</v>
      </c>
    </row>
    <row r="95" spans="1:6" ht="16" thickBot="1" x14ac:dyDescent="0.4">
      <c r="A95" s="250" t="s">
        <v>133</v>
      </c>
      <c r="B95" s="251">
        <v>623136.28206833615</v>
      </c>
      <c r="C95" s="251">
        <v>373881769.24100167</v>
      </c>
    </row>
    <row r="96" spans="1:6" x14ac:dyDescent="0.35">
      <c r="A96" s="249" t="s">
        <v>134</v>
      </c>
      <c r="B96" s="246">
        <v>75443.328072537086</v>
      </c>
      <c r="C96" s="246">
        <v>45265996.843522251</v>
      </c>
      <c r="E96" s="258"/>
    </row>
    <row r="97" spans="1:6" ht="16" thickBot="1" x14ac:dyDescent="0.4">
      <c r="A97" s="250" t="s">
        <v>162</v>
      </c>
      <c r="B97" s="251">
        <v>87304.775355240854</v>
      </c>
      <c r="C97" s="251">
        <v>52382865.213144511</v>
      </c>
    </row>
    <row r="98" spans="1:6" x14ac:dyDescent="0.35">
      <c r="A98" s="249" t="s">
        <v>135</v>
      </c>
      <c r="B98" s="246">
        <v>7551.8247542176159</v>
      </c>
      <c r="C98" s="246">
        <v>4531094.8525305698</v>
      </c>
    </row>
    <row r="99" spans="1:6" ht="16" thickBot="1" x14ac:dyDescent="0.4">
      <c r="A99" s="250" t="s">
        <v>136</v>
      </c>
      <c r="B99" s="251">
        <v>7440.9717756996752</v>
      </c>
      <c r="C99" s="251">
        <v>4464583.0654198052</v>
      </c>
    </row>
    <row r="100" spans="1:6" ht="16" thickBot="1" x14ac:dyDescent="0.4">
      <c r="A100" s="249" t="s">
        <v>137</v>
      </c>
      <c r="B100" s="246">
        <v>38861.456776977699</v>
      </c>
      <c r="C100" s="246">
        <v>23316874.066186618</v>
      </c>
    </row>
    <row r="101" spans="1:6" ht="16" thickBot="1" x14ac:dyDescent="0.4">
      <c r="A101" s="250" t="s">
        <v>138</v>
      </c>
      <c r="B101" s="251">
        <v>42186.865175722742</v>
      </c>
      <c r="C101" s="251">
        <v>25312119.105433643</v>
      </c>
      <c r="E101" s="278" t="s">
        <v>118</v>
      </c>
      <c r="F101" s="279">
        <f>C13/C106</f>
        <v>0.19958483397285703</v>
      </c>
    </row>
    <row r="102" spans="1:6" ht="16" thickBot="1" x14ac:dyDescent="0.4">
      <c r="A102" s="259" t="s">
        <v>139</v>
      </c>
      <c r="B102" s="260">
        <v>1446134.07175168</v>
      </c>
      <c r="C102" s="260">
        <v>867680443.05100799</v>
      </c>
      <c r="E102" s="178" t="s">
        <v>120</v>
      </c>
      <c r="F102" s="280">
        <f>C28/C106</f>
        <v>0.3420986575828811</v>
      </c>
    </row>
    <row r="103" spans="1:6" ht="16" thickBot="1" x14ac:dyDescent="0.4">
      <c r="A103" s="281"/>
      <c r="B103" s="282"/>
      <c r="C103" s="283"/>
      <c r="E103" s="178" t="s">
        <v>143</v>
      </c>
      <c r="F103" s="280">
        <f>C83/C106</f>
        <v>0.28613246666004044</v>
      </c>
    </row>
    <row r="104" spans="1:6" ht="16" thickBot="1" x14ac:dyDescent="0.4">
      <c r="A104" s="284" t="s">
        <v>163</v>
      </c>
      <c r="B104" s="285">
        <v>30589279.762516662</v>
      </c>
      <c r="C104" s="285">
        <v>18353567857.509998</v>
      </c>
      <c r="E104" s="178" t="s">
        <v>82</v>
      </c>
      <c r="F104" s="280">
        <f>C102/C106</f>
        <v>4.1794177718457115E-2</v>
      </c>
    </row>
    <row r="105" spans="1:6" ht="16" thickBot="1" x14ac:dyDescent="0.4">
      <c r="A105" s="286"/>
      <c r="B105" s="287"/>
      <c r="C105" s="288"/>
      <c r="E105" s="178" t="s">
        <v>165</v>
      </c>
      <c r="F105" s="280">
        <f>C104/C106-SUM(F101:F104)</f>
        <v>1.4439150813882806E-2</v>
      </c>
    </row>
    <row r="106" spans="1:6" ht="16" thickBot="1" x14ac:dyDescent="0.4">
      <c r="A106" s="289" t="s">
        <v>164</v>
      </c>
      <c r="B106" s="290">
        <v>34601328.479135014</v>
      </c>
      <c r="C106" s="290">
        <v>20760797087.481007</v>
      </c>
      <c r="E106" s="181" t="s">
        <v>166</v>
      </c>
      <c r="F106" s="291">
        <f>1-SUM(F101:F105)</f>
        <v>0.11595071325188155</v>
      </c>
    </row>
  </sheetData>
  <mergeCells count="1">
    <mergeCell ref="A1:C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10</vt:i4>
      </vt:variant>
    </vt:vector>
  </HeadingPairs>
  <TitlesOfParts>
    <vt:vector size="10" baseType="lpstr">
      <vt:lpstr>General Input</vt:lpstr>
      <vt:lpstr>Mass Breakdown</vt:lpstr>
      <vt:lpstr>Mass Percentages</vt:lpstr>
      <vt:lpstr>Component Parameters</vt:lpstr>
      <vt:lpstr>Assembly Parameters</vt:lpstr>
      <vt:lpstr>LC</vt:lpstr>
      <vt:lpstr>Operating</vt:lpstr>
      <vt:lpstr>Results RDTE</vt:lpstr>
      <vt:lpstr>Results PROD</vt:lpstr>
      <vt:lpstr>Results OPERATING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Borghi</dc:creator>
  <cp:lastModifiedBy>Borghi  Marco</cp:lastModifiedBy>
  <dcterms:created xsi:type="dcterms:W3CDTF">2023-09-05T13:34:12Z</dcterms:created>
  <dcterms:modified xsi:type="dcterms:W3CDTF">2023-12-04T01:10:32Z</dcterms:modified>
</cp:coreProperties>
</file>